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3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D:\Users\igorn\Desktop\"/>
    </mc:Choice>
  </mc:AlternateContent>
  <xr:revisionPtr revIDLastSave="0" documentId="13_ncr:9_{34ABABA3-41D7-4E59-8545-610D3124F03A}" xr6:coauthVersionLast="47" xr6:coauthVersionMax="47" xr10:uidLastSave="{00000000-0000-0000-0000-000000000000}"/>
  <bookViews>
    <workbookView xWindow="-110" yWindow="-110" windowWidth="19420" windowHeight="10420" tabRatio="938" xr2:uid="{00000000-000D-0000-FFFF-FFFF00000000}"/>
  </bookViews>
  <sheets>
    <sheet name="Почетна страна" sheetId="31" r:id="rId1"/>
    <sheet name="План-ДСГ-MDC-A" sheetId="33" r:id="rId2"/>
    <sheet name="План-ДСГ-MDC-B" sheetId="9" r:id="rId3"/>
    <sheet name="План-ДСГ-MDC-C" sheetId="10" r:id="rId4"/>
    <sheet name="План-ДСГ-MDC-D" sheetId="11" r:id="rId5"/>
    <sheet name="План-ДСГ-MDC-E" sheetId="12" r:id="rId6"/>
    <sheet name="План-ДСГ-MDC-F" sheetId="13" r:id="rId7"/>
    <sheet name="План-ДСГ-MDC-G" sheetId="2" r:id="rId8"/>
    <sheet name="План-ДСГ-MDC-H" sheetId="14" r:id="rId9"/>
    <sheet name="План-ДСГ-MDC-I" sheetId="16" r:id="rId10"/>
    <sheet name="План-ДСГ-MDC-J" sheetId="15" r:id="rId11"/>
    <sheet name="План-ДСГ-MDC-K" sheetId="17" r:id="rId12"/>
    <sheet name="План-ДСГ-MDC-L" sheetId="30" r:id="rId13"/>
    <sheet name="План-ДСГ-MDC-M" sheetId="18" r:id="rId14"/>
    <sheet name="План-ДСГ-MDC-N" sheetId="19" r:id="rId15"/>
    <sheet name="План-ДСГ-MDC-O" sheetId="20" r:id="rId16"/>
    <sheet name="План-ДСГ-MDC-P" sheetId="21" r:id="rId17"/>
    <sheet name="План-ДСГ-MDC-Q" sheetId="22" r:id="rId18"/>
    <sheet name="План-ДСГ-MDC-R" sheetId="23" r:id="rId19"/>
    <sheet name="План-ДСГ-MDC-S,T" sheetId="24" r:id="rId20"/>
    <sheet name="План-ДСГ-MDC-U" sheetId="25" r:id="rId21"/>
    <sheet name="План-ДСГ-MDC-V" sheetId="26" r:id="rId22"/>
    <sheet name="План-ДСГ-MDC-W,X" sheetId="27" r:id="rId23"/>
    <sheet name="План-ДСГ-MDC-Y" sheetId="29" r:id="rId24"/>
    <sheet name="План-ДСГ-MDC-Z" sheetId="28" r:id="rId25"/>
    <sheet name="План-ДСГ-MDC-Збирен" sheetId="6" r:id="rId26"/>
  </sheets>
  <definedNames>
    <definedName name="_xlnm._FilterDatabase" localSheetId="1" hidden="1">'План-ДСГ-MDC-A'!$A$9:$J$43</definedName>
    <definedName name="_xlnm._FilterDatabase" localSheetId="2" hidden="1">'План-ДСГ-MDC-B'!$A$9:$J$67</definedName>
    <definedName name="_xlnm._FilterDatabase" localSheetId="3" hidden="1">'План-ДСГ-MDC-C'!$A$9:$J$48</definedName>
    <definedName name="_xlnm._FilterDatabase" localSheetId="4" hidden="1">'План-ДСГ-MDC-D'!$A$9:$J$42</definedName>
    <definedName name="_xlnm._FilterDatabase" localSheetId="5" hidden="1">'План-ДСГ-MDC-E'!$A$9:$J$59</definedName>
    <definedName name="_xlnm._FilterDatabase" localSheetId="6" hidden="1">'План-ДСГ-MDC-F'!$A$9:$J$98</definedName>
    <definedName name="_xlnm._FilterDatabase" localSheetId="7" hidden="1">'План-ДСГ-MDC-G'!$A$9:$J$67</definedName>
    <definedName name="_xlnm._FilterDatabase" localSheetId="8" hidden="1">'План-ДСГ-MDC-H'!$A$9:$J$43</definedName>
    <definedName name="_xlnm._FilterDatabase" localSheetId="9" hidden="1">'План-ДСГ-MDC-I'!$A$9:$J$95</definedName>
    <definedName name="_xlnm._FilterDatabase" localSheetId="10" hidden="1">'План-ДСГ-MDC-J'!$A$9:$J$49</definedName>
    <definedName name="_xlnm._FilterDatabase" localSheetId="11" hidden="1">'План-ДСГ-MDC-K'!$A$9:$J$43</definedName>
    <definedName name="_xlnm._FilterDatabase" localSheetId="12" hidden="1">'План-ДСГ-MDC-L'!$A$9:$J$56</definedName>
    <definedName name="_xlnm._FilterDatabase" localSheetId="13" hidden="1">'План-ДСГ-MDC-M'!$A$9:$J$43</definedName>
    <definedName name="_xlnm._FilterDatabase" localSheetId="14" hidden="1">'План-ДСГ-MDC-N'!$A$9:$J$43</definedName>
    <definedName name="_xlnm._FilterDatabase" localSheetId="15" hidden="1">'План-ДСГ-MDC-O'!$A$9:$J$43</definedName>
    <definedName name="_xlnm._FilterDatabase" localSheetId="16" hidden="1">'План-ДСГ-MDC-P'!$A$9:$J$43</definedName>
    <definedName name="_xlnm._FilterDatabase" localSheetId="17" hidden="1">'План-ДСГ-MDC-Q'!$A$9:$J$43</definedName>
    <definedName name="_xlnm._FilterDatabase" localSheetId="18" hidden="1">'План-ДСГ-MDC-R'!$A$9:$J$43</definedName>
    <definedName name="_xlnm._FilterDatabase" localSheetId="19" hidden="1">'План-ДСГ-MDC-S,T'!$A$9:$J$43</definedName>
    <definedName name="_xlnm._FilterDatabase" localSheetId="20" hidden="1">'План-ДСГ-MDC-U'!$A$9:$J$43</definedName>
    <definedName name="_xlnm._FilterDatabase" localSheetId="21" hidden="1">'План-ДСГ-MDC-V'!$A$9:$J$43</definedName>
    <definedName name="_xlnm._FilterDatabase" localSheetId="22" hidden="1">'План-ДСГ-MDC-W,X'!$A$9:$J$43</definedName>
    <definedName name="_xlnm._FilterDatabase" localSheetId="23" hidden="1">'План-ДСГ-MDC-Y'!$A$9:$J$43</definedName>
    <definedName name="_xlnm._FilterDatabase" localSheetId="24" hidden="1">'План-ДСГ-MDC-Z'!$A$9:$J$43</definedName>
    <definedName name="_xlnm._FilterDatabase" localSheetId="25" hidden="1">'План-ДСГ-MDC-Збирен'!$A$9:$U$39</definedName>
    <definedName name="_xlnm.Print_Area" localSheetId="10">'План-ДСГ-MDC-J'!$A$1:$S$64</definedName>
    <definedName name="_xlnm.Print_Area" localSheetId="13">'План-ДСГ-MDC-M'!$A$1:$S$63</definedName>
    <definedName name="_xlnm.Print_Titles" localSheetId="1">'План-ДСГ-MDC-A'!$9:$12</definedName>
    <definedName name="_xlnm.Print_Titles" localSheetId="2">'План-ДСГ-MDC-B'!$9:$12</definedName>
    <definedName name="_xlnm.Print_Titles" localSheetId="3">'План-ДСГ-MDC-C'!$9:$12</definedName>
    <definedName name="_xlnm.Print_Titles" localSheetId="4">'План-ДСГ-MDC-D'!$9:$12</definedName>
    <definedName name="_xlnm.Print_Titles" localSheetId="5">'План-ДСГ-MDC-E'!$9:$12</definedName>
    <definedName name="_xlnm.Print_Titles" localSheetId="6">'План-ДСГ-MDC-F'!$9:$12</definedName>
    <definedName name="_xlnm.Print_Titles" localSheetId="7">'План-ДСГ-MDC-G'!$9:$12</definedName>
    <definedName name="_xlnm.Print_Titles" localSheetId="8">'План-ДСГ-MDC-H'!$9:$12</definedName>
    <definedName name="_xlnm.Print_Titles" localSheetId="9">'План-ДСГ-MDC-I'!$9:$12</definedName>
    <definedName name="_xlnm.Print_Titles" localSheetId="10">'План-ДСГ-MDC-J'!$9:$12</definedName>
    <definedName name="_xlnm.Print_Titles" localSheetId="11">'План-ДСГ-MDC-K'!$9:$12</definedName>
    <definedName name="_xlnm.Print_Titles" localSheetId="12">'План-ДСГ-MDC-L'!$9:$12</definedName>
    <definedName name="_xlnm.Print_Titles" localSheetId="13">'План-ДСГ-MDC-M'!$9:$12</definedName>
    <definedName name="_xlnm.Print_Titles" localSheetId="14">'План-ДСГ-MDC-N'!$9:$12</definedName>
    <definedName name="_xlnm.Print_Titles" localSheetId="15">'План-ДСГ-MDC-O'!$9:$12</definedName>
    <definedName name="_xlnm.Print_Titles" localSheetId="16">'План-ДСГ-MDC-P'!$9:$12</definedName>
    <definedName name="_xlnm.Print_Titles" localSheetId="17">'План-ДСГ-MDC-Q'!$9:$12</definedName>
    <definedName name="_xlnm.Print_Titles" localSheetId="18">'План-ДСГ-MDC-R'!$9:$12</definedName>
    <definedName name="_xlnm.Print_Titles" localSheetId="19">'План-ДСГ-MDC-S,T'!$9:$12</definedName>
    <definedName name="_xlnm.Print_Titles" localSheetId="20">'План-ДСГ-MDC-U'!$9:$12</definedName>
    <definedName name="_xlnm.Print_Titles" localSheetId="21">'План-ДСГ-MDC-V'!$9:$12</definedName>
    <definedName name="_xlnm.Print_Titles" localSheetId="22">'План-ДСГ-MDC-W,X'!$9:$12</definedName>
    <definedName name="_xlnm.Print_Titles" localSheetId="23">'План-ДСГ-MDC-Y'!$9:$12</definedName>
    <definedName name="_xlnm.Print_Titles" localSheetId="24">'План-ДСГ-MDC-Z'!$9:$12</definedName>
    <definedName name="_xlnm.Print_Titles" localSheetId="25">'План-ДСГ-MDC-Збирен'!$9:$13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N95" i="13" l="1"/>
  <c r="N92" i="13"/>
  <c r="N93" i="13"/>
  <c r="L95" i="13"/>
  <c r="L92" i="13"/>
  <c r="L93" i="13"/>
  <c r="I95" i="13"/>
  <c r="J95" i="13" s="1"/>
  <c r="H95" i="13"/>
  <c r="F95" i="13"/>
  <c r="J93" i="13"/>
  <c r="I92" i="13"/>
  <c r="J92" i="13" s="1"/>
  <c r="I93" i="13"/>
  <c r="H92" i="13"/>
  <c r="H93" i="13"/>
  <c r="F92" i="13"/>
  <c r="F93" i="13"/>
  <c r="I23" i="28"/>
  <c r="J23" i="28" s="1"/>
  <c r="I24" i="28"/>
  <c r="J24" i="28" s="1"/>
  <c r="I25" i="28"/>
  <c r="I36" i="27"/>
  <c r="I35" i="27"/>
  <c r="I34" i="27"/>
  <c r="I33" i="27"/>
  <c r="I32" i="27"/>
  <c r="I31" i="27"/>
  <c r="I30" i="27"/>
  <c r="J30" i="27" s="1"/>
  <c r="I29" i="27"/>
  <c r="J29" i="27" s="1"/>
  <c r="I28" i="27"/>
  <c r="I27" i="27"/>
  <c r="J27" i="27" s="1"/>
  <c r="I26" i="27"/>
  <c r="I25" i="27"/>
  <c r="J25" i="27" s="1"/>
  <c r="I24" i="27"/>
  <c r="I23" i="27"/>
  <c r="J36" i="27"/>
  <c r="I23" i="25"/>
  <c r="I24" i="25"/>
  <c r="J24" i="25" s="1"/>
  <c r="I25" i="25"/>
  <c r="I23" i="24"/>
  <c r="I24" i="24"/>
  <c r="J24" i="24" s="1"/>
  <c r="I25" i="24"/>
  <c r="I26" i="24"/>
  <c r="I27" i="24"/>
  <c r="I28" i="24"/>
  <c r="I29" i="24"/>
  <c r="J29" i="24" s="1"/>
  <c r="I23" i="23"/>
  <c r="I24" i="23"/>
  <c r="J24" i="23" s="1"/>
  <c r="I25" i="23"/>
  <c r="I26" i="23"/>
  <c r="I27" i="23"/>
  <c r="I28" i="23"/>
  <c r="I29" i="23"/>
  <c r="I30" i="23"/>
  <c r="J30" i="23" s="1"/>
  <c r="I30" i="21"/>
  <c r="I31" i="21"/>
  <c r="I32" i="21"/>
  <c r="I33" i="21"/>
  <c r="I34" i="21"/>
  <c r="I35" i="21"/>
  <c r="J35" i="21" s="1"/>
  <c r="I36" i="21"/>
  <c r="J36" i="21" s="1"/>
  <c r="I37" i="21"/>
  <c r="Q50" i="22"/>
  <c r="N50" i="22"/>
  <c r="H50" i="22"/>
  <c r="L30" i="6" s="1"/>
  <c r="E50" i="22"/>
  <c r="F30" i="6" s="1"/>
  <c r="Q50" i="14"/>
  <c r="N50" i="14"/>
  <c r="H50" i="14"/>
  <c r="E75" i="2"/>
  <c r="H65" i="12"/>
  <c r="E67" i="12"/>
  <c r="H18" i="6" s="1"/>
  <c r="Z37" i="6"/>
  <c r="AG36" i="6"/>
  <c r="AF36" i="6"/>
  <c r="AA36" i="6"/>
  <c r="Z36" i="6"/>
  <c r="T36" i="6"/>
  <c r="U36" i="6"/>
  <c r="T35" i="6"/>
  <c r="O36" i="6"/>
  <c r="N36" i="6"/>
  <c r="I36" i="6"/>
  <c r="H36" i="6"/>
  <c r="AG35" i="6"/>
  <c r="AF35" i="6"/>
  <c r="AA35" i="6"/>
  <c r="Z35" i="6"/>
  <c r="U35" i="6"/>
  <c r="O35" i="6"/>
  <c r="N35" i="6"/>
  <c r="I35" i="6"/>
  <c r="H35" i="6"/>
  <c r="AG34" i="6"/>
  <c r="AF34" i="6"/>
  <c r="AC34" i="6"/>
  <c r="AB34" i="6"/>
  <c r="AA34" i="6"/>
  <c r="Z34" i="6"/>
  <c r="W34" i="6"/>
  <c r="V34" i="6"/>
  <c r="U34" i="6"/>
  <c r="T34" i="6"/>
  <c r="Q34" i="6"/>
  <c r="P34" i="6"/>
  <c r="O34" i="6"/>
  <c r="N34" i="6"/>
  <c r="K34" i="6"/>
  <c r="J34" i="6"/>
  <c r="I34" i="6"/>
  <c r="H34" i="6"/>
  <c r="E34" i="6"/>
  <c r="D34" i="6"/>
  <c r="AC33" i="6"/>
  <c r="AB33" i="6"/>
  <c r="W33" i="6"/>
  <c r="V33" i="6"/>
  <c r="Q33" i="6"/>
  <c r="P33" i="6"/>
  <c r="K33" i="6"/>
  <c r="J33" i="6"/>
  <c r="E33" i="6"/>
  <c r="D33" i="6"/>
  <c r="AG32" i="6"/>
  <c r="AF32" i="6"/>
  <c r="AA32" i="6"/>
  <c r="Z32" i="6"/>
  <c r="U32" i="6"/>
  <c r="T32" i="6"/>
  <c r="O32" i="6"/>
  <c r="N32" i="6"/>
  <c r="L32" i="6"/>
  <c r="I32" i="6"/>
  <c r="H32" i="6"/>
  <c r="AG31" i="6"/>
  <c r="AF31" i="6"/>
  <c r="AA31" i="6"/>
  <c r="Z31" i="6"/>
  <c r="U31" i="6"/>
  <c r="T31" i="6"/>
  <c r="O31" i="6"/>
  <c r="N31" i="6"/>
  <c r="I31" i="6"/>
  <c r="H31" i="6"/>
  <c r="AG30" i="6"/>
  <c r="AF30" i="6"/>
  <c r="AA30" i="6"/>
  <c r="Z30" i="6"/>
  <c r="U30" i="6"/>
  <c r="T30" i="6"/>
  <c r="O30" i="6"/>
  <c r="N30" i="6"/>
  <c r="I30" i="6"/>
  <c r="H30" i="6"/>
  <c r="AG29" i="6"/>
  <c r="AF29" i="6"/>
  <c r="AA29" i="6"/>
  <c r="Z29" i="6"/>
  <c r="U29" i="6"/>
  <c r="T29" i="6"/>
  <c r="O29" i="6"/>
  <c r="N29" i="6"/>
  <c r="I29" i="6"/>
  <c r="H29" i="6"/>
  <c r="AG28" i="6"/>
  <c r="AF28" i="6"/>
  <c r="Z28" i="6"/>
  <c r="AA28" i="6"/>
  <c r="T28" i="6"/>
  <c r="U28" i="6"/>
  <c r="O28" i="6"/>
  <c r="N28" i="6"/>
  <c r="I28" i="6"/>
  <c r="H28" i="6"/>
  <c r="AG27" i="6"/>
  <c r="AF27" i="6"/>
  <c r="AA27" i="6"/>
  <c r="Z27" i="6"/>
  <c r="U27" i="6"/>
  <c r="T27" i="6"/>
  <c r="O27" i="6"/>
  <c r="N27" i="6"/>
  <c r="I27" i="6"/>
  <c r="H27" i="6"/>
  <c r="L26" i="6"/>
  <c r="Z24" i="6"/>
  <c r="X24" i="6"/>
  <c r="AG23" i="6"/>
  <c r="AF23" i="6"/>
  <c r="AA23" i="6"/>
  <c r="Z23" i="6"/>
  <c r="U23" i="6"/>
  <c r="T23" i="6"/>
  <c r="O23" i="6"/>
  <c r="N23" i="6"/>
  <c r="H23" i="6"/>
  <c r="I23" i="6"/>
  <c r="AG22" i="6"/>
  <c r="AF22" i="6"/>
  <c r="AA22" i="6"/>
  <c r="Z22" i="6"/>
  <c r="U22" i="6"/>
  <c r="T22" i="6"/>
  <c r="O22" i="6"/>
  <c r="N22" i="6"/>
  <c r="I22" i="6"/>
  <c r="H22" i="6"/>
  <c r="N66" i="12"/>
  <c r="X18" i="6" s="1"/>
  <c r="N67" i="12"/>
  <c r="Z18" i="6" s="1"/>
  <c r="H66" i="12"/>
  <c r="J18" i="6"/>
  <c r="AG16" i="6"/>
  <c r="AF16" i="6"/>
  <c r="AA16" i="6"/>
  <c r="Z16" i="6"/>
  <c r="U16" i="6"/>
  <c r="T16" i="6"/>
  <c r="O16" i="6"/>
  <c r="N16" i="6"/>
  <c r="I16" i="6"/>
  <c r="H16" i="6"/>
  <c r="AE14" i="6"/>
  <c r="AD14" i="6"/>
  <c r="Y14" i="6"/>
  <c r="X14" i="6"/>
  <c r="M14" i="6"/>
  <c r="L14" i="6"/>
  <c r="G14" i="6"/>
  <c r="F14" i="6"/>
  <c r="P49" i="33"/>
  <c r="Q51" i="33"/>
  <c r="AF14" i="6" s="1"/>
  <c r="Q49" i="33"/>
  <c r="AB14" i="6" s="1"/>
  <c r="N51" i="33"/>
  <c r="Z14" i="6" s="1"/>
  <c r="N49" i="33"/>
  <c r="V14" i="6" s="1"/>
  <c r="H51" i="33"/>
  <c r="N14" i="6" s="1"/>
  <c r="H49" i="33"/>
  <c r="J14" i="6" s="1"/>
  <c r="E51" i="33"/>
  <c r="H14" i="6" s="1"/>
  <c r="E49" i="33"/>
  <c r="D14" i="6" s="1"/>
  <c r="M43" i="33"/>
  <c r="K43" i="33"/>
  <c r="P50" i="33" s="1"/>
  <c r="G43" i="33"/>
  <c r="E43" i="33"/>
  <c r="N32" i="33"/>
  <c r="L32" i="33"/>
  <c r="I32" i="33"/>
  <c r="J32" i="33" s="1"/>
  <c r="H32" i="33"/>
  <c r="F32" i="33"/>
  <c r="N31" i="33"/>
  <c r="L31" i="33"/>
  <c r="I31" i="33"/>
  <c r="J31" i="33" s="1"/>
  <c r="H31" i="33"/>
  <c r="F31" i="33"/>
  <c r="N30" i="33"/>
  <c r="L30" i="33"/>
  <c r="I30" i="33"/>
  <c r="J30" i="33" s="1"/>
  <c r="H30" i="33"/>
  <c r="F30" i="33"/>
  <c r="N29" i="33"/>
  <c r="L29" i="33"/>
  <c r="I29" i="33"/>
  <c r="J29" i="33" s="1"/>
  <c r="L51" i="33" s="1"/>
  <c r="H29" i="33"/>
  <c r="F29" i="33"/>
  <c r="N28" i="33"/>
  <c r="L28" i="33"/>
  <c r="I28" i="33"/>
  <c r="H28" i="33"/>
  <c r="F28" i="33"/>
  <c r="N27" i="33"/>
  <c r="L27" i="33"/>
  <c r="I27" i="33"/>
  <c r="J27" i="33" s="1"/>
  <c r="H27" i="33"/>
  <c r="F27" i="33"/>
  <c r="N26" i="33"/>
  <c r="L26" i="33"/>
  <c r="I26" i="33"/>
  <c r="H26" i="33"/>
  <c r="F26" i="33"/>
  <c r="N25" i="33"/>
  <c r="L25" i="33"/>
  <c r="I25" i="33"/>
  <c r="J25" i="33" s="1"/>
  <c r="H25" i="33"/>
  <c r="F25" i="33"/>
  <c r="N24" i="33"/>
  <c r="L24" i="33"/>
  <c r="I24" i="33"/>
  <c r="J24" i="33" s="1"/>
  <c r="H24" i="33"/>
  <c r="F24" i="33"/>
  <c r="N23" i="33"/>
  <c r="L23" i="33"/>
  <c r="I23" i="33"/>
  <c r="J23" i="33" s="1"/>
  <c r="H23" i="33"/>
  <c r="F23" i="33"/>
  <c r="N22" i="33"/>
  <c r="L22" i="33"/>
  <c r="I22" i="33"/>
  <c r="J22" i="33" s="1"/>
  <c r="H22" i="33"/>
  <c r="F22" i="33"/>
  <c r="N21" i="33"/>
  <c r="L21" i="33"/>
  <c r="I21" i="33"/>
  <c r="J21" i="33" s="1"/>
  <c r="H21" i="33"/>
  <c r="F21" i="33"/>
  <c r="N20" i="33"/>
  <c r="L20" i="33"/>
  <c r="I20" i="33"/>
  <c r="J20" i="33" s="1"/>
  <c r="H20" i="33"/>
  <c r="F20" i="33"/>
  <c r="N19" i="33"/>
  <c r="L19" i="33"/>
  <c r="I19" i="33"/>
  <c r="J19" i="33" s="1"/>
  <c r="H19" i="33"/>
  <c r="F19" i="33"/>
  <c r="N18" i="33"/>
  <c r="L18" i="33"/>
  <c r="I18" i="33"/>
  <c r="J18" i="33" s="1"/>
  <c r="H18" i="33"/>
  <c r="F18" i="33"/>
  <c r="N17" i="33"/>
  <c r="L17" i="33"/>
  <c r="I17" i="33"/>
  <c r="J17" i="33" s="1"/>
  <c r="H17" i="33"/>
  <c r="F17" i="33"/>
  <c r="N16" i="33"/>
  <c r="L16" i="33"/>
  <c r="I16" i="33"/>
  <c r="J16" i="33" s="1"/>
  <c r="H16" i="33"/>
  <c r="F16" i="33"/>
  <c r="N15" i="33"/>
  <c r="L15" i="33"/>
  <c r="I15" i="33"/>
  <c r="J15" i="33" s="1"/>
  <c r="H15" i="33"/>
  <c r="F15" i="33"/>
  <c r="N14" i="33"/>
  <c r="L14" i="33"/>
  <c r="I14" i="33"/>
  <c r="J14" i="33" s="1"/>
  <c r="H14" i="33"/>
  <c r="F14" i="33"/>
  <c r="N13" i="33"/>
  <c r="L13" i="33"/>
  <c r="I13" i="33"/>
  <c r="H13" i="33"/>
  <c r="F13" i="33"/>
  <c r="E75" i="9"/>
  <c r="H15" i="6" s="1"/>
  <c r="N26" i="17"/>
  <c r="N13" i="30"/>
  <c r="Q64" i="30"/>
  <c r="AF25" i="6" s="1"/>
  <c r="Q63" i="30"/>
  <c r="AD25" i="6" s="1"/>
  <c r="Q62" i="30"/>
  <c r="AB25" i="6" s="1"/>
  <c r="N64" i="30"/>
  <c r="Z25" i="6" s="1"/>
  <c r="N63" i="30"/>
  <c r="X25" i="6" s="1"/>
  <c r="N62" i="30"/>
  <c r="V25" i="6" s="1"/>
  <c r="H64" i="30"/>
  <c r="N25" i="6" s="1"/>
  <c r="H63" i="30"/>
  <c r="L25" i="6" s="1"/>
  <c r="H62" i="30"/>
  <c r="J25" i="6" s="1"/>
  <c r="E64" i="30"/>
  <c r="H25" i="6" s="1"/>
  <c r="E63" i="30"/>
  <c r="F25" i="6" s="1"/>
  <c r="E62" i="30"/>
  <c r="D25" i="6" s="1"/>
  <c r="M56" i="30"/>
  <c r="K56" i="30"/>
  <c r="G56" i="30"/>
  <c r="E56" i="30"/>
  <c r="N52" i="30"/>
  <c r="L52" i="30"/>
  <c r="I52" i="30"/>
  <c r="J52" i="30" s="1"/>
  <c r="H52" i="30"/>
  <c r="F52" i="30"/>
  <c r="N51" i="30"/>
  <c r="L51" i="30"/>
  <c r="I51" i="30"/>
  <c r="J51" i="30" s="1"/>
  <c r="H51" i="30"/>
  <c r="F51" i="30"/>
  <c r="N50" i="30"/>
  <c r="L50" i="30"/>
  <c r="I50" i="30"/>
  <c r="J50" i="30" s="1"/>
  <c r="H50" i="30"/>
  <c r="F50" i="30"/>
  <c r="N49" i="30"/>
  <c r="L49" i="30"/>
  <c r="I49" i="30"/>
  <c r="J49" i="30" s="1"/>
  <c r="H49" i="30"/>
  <c r="F49" i="30"/>
  <c r="N48" i="30"/>
  <c r="L48" i="30"/>
  <c r="I48" i="30"/>
  <c r="J48" i="30" s="1"/>
  <c r="H48" i="30"/>
  <c r="F48" i="30"/>
  <c r="N47" i="30"/>
  <c r="L47" i="30"/>
  <c r="I47" i="30"/>
  <c r="J47" i="30" s="1"/>
  <c r="H47" i="30"/>
  <c r="F47" i="30"/>
  <c r="N46" i="30"/>
  <c r="L46" i="30"/>
  <c r="I46" i="30"/>
  <c r="J46" i="30" s="1"/>
  <c r="H46" i="30"/>
  <c r="F46" i="30"/>
  <c r="N45" i="30"/>
  <c r="L45" i="30"/>
  <c r="I45" i="30"/>
  <c r="J45" i="30" s="1"/>
  <c r="H45" i="30"/>
  <c r="F45" i="30"/>
  <c r="N44" i="30"/>
  <c r="L44" i="30"/>
  <c r="I44" i="30"/>
  <c r="J44" i="30" s="1"/>
  <c r="H44" i="30"/>
  <c r="F44" i="30"/>
  <c r="N43" i="30"/>
  <c r="L43" i="30"/>
  <c r="I43" i="30"/>
  <c r="J43" i="30" s="1"/>
  <c r="H43" i="30"/>
  <c r="F43" i="30"/>
  <c r="N42" i="30"/>
  <c r="L42" i="30"/>
  <c r="I42" i="30"/>
  <c r="J42" i="30" s="1"/>
  <c r="H42" i="30"/>
  <c r="F42" i="30"/>
  <c r="N41" i="30"/>
  <c r="L41" i="30"/>
  <c r="I41" i="30"/>
  <c r="J41" i="30" s="1"/>
  <c r="H41" i="30"/>
  <c r="F41" i="30"/>
  <c r="N40" i="30"/>
  <c r="L40" i="30"/>
  <c r="I40" i="30"/>
  <c r="J40" i="30" s="1"/>
  <c r="H40" i="30"/>
  <c r="F40" i="30"/>
  <c r="N39" i="30"/>
  <c r="L39" i="30"/>
  <c r="I39" i="30"/>
  <c r="J39" i="30" s="1"/>
  <c r="H39" i="30"/>
  <c r="F39" i="30"/>
  <c r="N38" i="30"/>
  <c r="L38" i="30"/>
  <c r="I38" i="30"/>
  <c r="J38" i="30" s="1"/>
  <c r="H38" i="30"/>
  <c r="F38" i="30"/>
  <c r="N37" i="30"/>
  <c r="L37" i="30"/>
  <c r="I37" i="30"/>
  <c r="J37" i="30" s="1"/>
  <c r="H37" i="30"/>
  <c r="F37" i="30"/>
  <c r="N36" i="30"/>
  <c r="L36" i="30"/>
  <c r="I36" i="30"/>
  <c r="J36" i="30" s="1"/>
  <c r="H36" i="30"/>
  <c r="F36" i="30"/>
  <c r="N35" i="30"/>
  <c r="L35" i="30"/>
  <c r="I35" i="30"/>
  <c r="J35" i="30" s="1"/>
  <c r="H35" i="30"/>
  <c r="F35" i="30"/>
  <c r="N34" i="30"/>
  <c r="L34" i="30"/>
  <c r="I34" i="30"/>
  <c r="J34" i="30" s="1"/>
  <c r="H34" i="30"/>
  <c r="F34" i="30"/>
  <c r="N33" i="30"/>
  <c r="L33" i="30"/>
  <c r="I33" i="30"/>
  <c r="J33" i="30" s="1"/>
  <c r="H33" i="30"/>
  <c r="F33" i="30"/>
  <c r="N32" i="30"/>
  <c r="L32" i="30"/>
  <c r="I32" i="30"/>
  <c r="J32" i="30" s="1"/>
  <c r="H32" i="30"/>
  <c r="F32" i="30"/>
  <c r="N31" i="30"/>
  <c r="L31" i="30"/>
  <c r="I31" i="30"/>
  <c r="J31" i="30" s="1"/>
  <c r="H31" i="30"/>
  <c r="F31" i="30"/>
  <c r="N30" i="30"/>
  <c r="L30" i="30"/>
  <c r="I30" i="30"/>
  <c r="J30" i="30" s="1"/>
  <c r="H30" i="30"/>
  <c r="F30" i="30"/>
  <c r="N29" i="30"/>
  <c r="L29" i="30"/>
  <c r="I29" i="30"/>
  <c r="J29" i="30" s="1"/>
  <c r="H29" i="30"/>
  <c r="F29" i="30"/>
  <c r="N28" i="30"/>
  <c r="L28" i="30"/>
  <c r="I28" i="30"/>
  <c r="J28" i="30" s="1"/>
  <c r="H28" i="30"/>
  <c r="F28" i="30"/>
  <c r="N27" i="30"/>
  <c r="L27" i="30"/>
  <c r="I27" i="30"/>
  <c r="J27" i="30" s="1"/>
  <c r="H27" i="30"/>
  <c r="F27" i="30"/>
  <c r="N26" i="30"/>
  <c r="L26" i="30"/>
  <c r="I26" i="30"/>
  <c r="J26" i="30" s="1"/>
  <c r="H26" i="30"/>
  <c r="F26" i="30"/>
  <c r="N25" i="30"/>
  <c r="L25" i="30"/>
  <c r="I25" i="30"/>
  <c r="J25" i="30" s="1"/>
  <c r="H25" i="30"/>
  <c r="F25" i="30"/>
  <c r="N24" i="30"/>
  <c r="L24" i="30"/>
  <c r="I24" i="30"/>
  <c r="J24" i="30" s="1"/>
  <c r="H24" i="30"/>
  <c r="F24" i="30"/>
  <c r="N23" i="30"/>
  <c r="L23" i="30"/>
  <c r="I23" i="30"/>
  <c r="J23" i="30" s="1"/>
  <c r="H23" i="30"/>
  <c r="F23" i="30"/>
  <c r="N22" i="30"/>
  <c r="L22" i="30"/>
  <c r="I22" i="30"/>
  <c r="J22" i="30" s="1"/>
  <c r="H22" i="30"/>
  <c r="F22" i="30"/>
  <c r="N21" i="30"/>
  <c r="L21" i="30"/>
  <c r="I21" i="30"/>
  <c r="J21" i="30" s="1"/>
  <c r="H21" i="30"/>
  <c r="F21" i="30"/>
  <c r="N20" i="30"/>
  <c r="L20" i="30"/>
  <c r="I20" i="30"/>
  <c r="J20" i="30" s="1"/>
  <c r="H20" i="30"/>
  <c r="F20" i="30"/>
  <c r="N19" i="30"/>
  <c r="L19" i="30"/>
  <c r="I19" i="30"/>
  <c r="J19" i="30" s="1"/>
  <c r="H19" i="30"/>
  <c r="F19" i="30"/>
  <c r="N18" i="30"/>
  <c r="L18" i="30"/>
  <c r="I18" i="30"/>
  <c r="J18" i="30" s="1"/>
  <c r="H18" i="30"/>
  <c r="F18" i="30"/>
  <c r="N17" i="30"/>
  <c r="L17" i="30"/>
  <c r="I17" i="30"/>
  <c r="J17" i="30" s="1"/>
  <c r="H17" i="30"/>
  <c r="F17" i="30"/>
  <c r="N16" i="30"/>
  <c r="L16" i="30"/>
  <c r="I16" i="30"/>
  <c r="J16" i="30" s="1"/>
  <c r="H16" i="30"/>
  <c r="F16" i="30"/>
  <c r="N15" i="30"/>
  <c r="L15" i="30"/>
  <c r="I15" i="30"/>
  <c r="J15" i="30" s="1"/>
  <c r="H15" i="30"/>
  <c r="F15" i="30"/>
  <c r="N14" i="30"/>
  <c r="L14" i="30"/>
  <c r="I14" i="30"/>
  <c r="J14" i="30" s="1"/>
  <c r="H14" i="30"/>
  <c r="F14" i="30"/>
  <c r="L13" i="30"/>
  <c r="I13" i="30"/>
  <c r="J13" i="30" s="1"/>
  <c r="H13" i="30"/>
  <c r="F13" i="30"/>
  <c r="Q51" i="28"/>
  <c r="AF37" i="6" s="1"/>
  <c r="Q50" i="28"/>
  <c r="AD37" i="6" s="1"/>
  <c r="Q49" i="28"/>
  <c r="AB37" i="6" s="1"/>
  <c r="N51" i="28"/>
  <c r="N50" i="28"/>
  <c r="X37" i="6" s="1"/>
  <c r="N49" i="28"/>
  <c r="V37" i="6" s="1"/>
  <c r="H51" i="28"/>
  <c r="N37" i="6" s="1"/>
  <c r="H50" i="28"/>
  <c r="L37" i="6" s="1"/>
  <c r="H49" i="28"/>
  <c r="J37" i="6" s="1"/>
  <c r="E50" i="28"/>
  <c r="F37" i="6" s="1"/>
  <c r="E51" i="28"/>
  <c r="H37" i="6" s="1"/>
  <c r="E49" i="28"/>
  <c r="D37" i="6" s="1"/>
  <c r="I49" i="29"/>
  <c r="K36" i="6" s="1"/>
  <c r="Q50" i="29"/>
  <c r="AD36" i="6" s="1"/>
  <c r="Q49" i="29"/>
  <c r="AB36" i="6" s="1"/>
  <c r="N50" i="29"/>
  <c r="X36" i="6" s="1"/>
  <c r="N49" i="29"/>
  <c r="V36" i="6" s="1"/>
  <c r="H50" i="29"/>
  <c r="L36" i="6" s="1"/>
  <c r="H49" i="29"/>
  <c r="J36" i="6" s="1"/>
  <c r="S50" i="29"/>
  <c r="E50" i="29"/>
  <c r="F36" i="6" s="1"/>
  <c r="E49" i="29"/>
  <c r="D36" i="6" s="1"/>
  <c r="M43" i="29"/>
  <c r="S51" i="29" s="1"/>
  <c r="K43" i="29"/>
  <c r="P51" i="29" s="1"/>
  <c r="G43" i="29"/>
  <c r="J51" i="29" s="1"/>
  <c r="E43" i="29"/>
  <c r="G51" i="29" s="1"/>
  <c r="N20" i="29"/>
  <c r="L20" i="29"/>
  <c r="I20" i="29"/>
  <c r="J20" i="29" s="1"/>
  <c r="H20" i="29"/>
  <c r="F20" i="29"/>
  <c r="N19" i="29"/>
  <c r="L19" i="29"/>
  <c r="I19" i="29"/>
  <c r="J19" i="29" s="1"/>
  <c r="H19" i="29"/>
  <c r="F19" i="29"/>
  <c r="N18" i="29"/>
  <c r="L18" i="29"/>
  <c r="I18" i="29"/>
  <c r="J18" i="29" s="1"/>
  <c r="H18" i="29"/>
  <c r="F18" i="29"/>
  <c r="N17" i="29"/>
  <c r="L17" i="29"/>
  <c r="I17" i="29"/>
  <c r="J17" i="29" s="1"/>
  <c r="H17" i="29"/>
  <c r="I50" i="29" s="1"/>
  <c r="M36" i="6" s="1"/>
  <c r="F17" i="29"/>
  <c r="F50" i="29" s="1"/>
  <c r="G36" i="6" s="1"/>
  <c r="N16" i="29"/>
  <c r="L16" i="29"/>
  <c r="I16" i="29"/>
  <c r="J16" i="29" s="1"/>
  <c r="H16" i="29"/>
  <c r="F16" i="29"/>
  <c r="N15" i="29"/>
  <c r="L15" i="29"/>
  <c r="I15" i="29"/>
  <c r="J15" i="29" s="1"/>
  <c r="H15" i="29"/>
  <c r="F15" i="29"/>
  <c r="N14" i="29"/>
  <c r="L14" i="29"/>
  <c r="I14" i="29"/>
  <c r="J14" i="29" s="1"/>
  <c r="H14" i="29"/>
  <c r="F14" i="29"/>
  <c r="N13" i="29"/>
  <c r="L13" i="29"/>
  <c r="I13" i="29"/>
  <c r="H13" i="29"/>
  <c r="F13" i="29"/>
  <c r="M43" i="28"/>
  <c r="S51" i="28" s="1"/>
  <c r="K43" i="28"/>
  <c r="P50" i="28" s="1"/>
  <c r="G43" i="28"/>
  <c r="E43" i="28"/>
  <c r="G49" i="28" s="1"/>
  <c r="N25" i="28"/>
  <c r="L25" i="28"/>
  <c r="J25" i="28"/>
  <c r="H25" i="28"/>
  <c r="F25" i="28"/>
  <c r="N24" i="28"/>
  <c r="L24" i="28"/>
  <c r="H24" i="28"/>
  <c r="F24" i="28"/>
  <c r="N23" i="28"/>
  <c r="L23" i="28"/>
  <c r="H23" i="28"/>
  <c r="F23" i="28"/>
  <c r="N22" i="28"/>
  <c r="L22" i="28"/>
  <c r="I22" i="28"/>
  <c r="J22" i="28" s="1"/>
  <c r="H22" i="28"/>
  <c r="F22" i="28"/>
  <c r="N21" i="28"/>
  <c r="L21" i="28"/>
  <c r="J21" i="28"/>
  <c r="I21" i="28"/>
  <c r="H21" i="28"/>
  <c r="F21" i="28"/>
  <c r="N20" i="28"/>
  <c r="L20" i="28"/>
  <c r="I20" i="28"/>
  <c r="J20" i="28" s="1"/>
  <c r="H20" i="28"/>
  <c r="F20" i="28"/>
  <c r="N19" i="28"/>
  <c r="L19" i="28"/>
  <c r="I19" i="28"/>
  <c r="J19" i="28" s="1"/>
  <c r="H19" i="28"/>
  <c r="F19" i="28"/>
  <c r="N18" i="28"/>
  <c r="L18" i="28"/>
  <c r="I18" i="28"/>
  <c r="J18" i="28" s="1"/>
  <c r="H18" i="28"/>
  <c r="F18" i="28"/>
  <c r="N17" i="28"/>
  <c r="L17" i="28"/>
  <c r="I17" i="28"/>
  <c r="H17" i="28"/>
  <c r="F17" i="28"/>
  <c r="N16" i="28"/>
  <c r="L16" i="28"/>
  <c r="I16" i="28"/>
  <c r="J16" i="28" s="1"/>
  <c r="H16" i="28"/>
  <c r="F16" i="28"/>
  <c r="N15" i="28"/>
  <c r="R51" i="28" s="1"/>
  <c r="AG37" i="6" s="1"/>
  <c r="L15" i="28"/>
  <c r="O51" i="28" s="1"/>
  <c r="AA37" i="6" s="1"/>
  <c r="I15" i="28"/>
  <c r="K51" i="28" s="1"/>
  <c r="T37" i="6" s="1"/>
  <c r="H15" i="28"/>
  <c r="I51" i="28" s="1"/>
  <c r="O37" i="6" s="1"/>
  <c r="F15" i="28"/>
  <c r="F51" i="28" s="1"/>
  <c r="I37" i="6" s="1"/>
  <c r="N14" i="28"/>
  <c r="L14" i="28"/>
  <c r="I14" i="28"/>
  <c r="J14" i="28" s="1"/>
  <c r="H14" i="28"/>
  <c r="F14" i="28"/>
  <c r="N13" i="28"/>
  <c r="L13" i="28"/>
  <c r="I13" i="28"/>
  <c r="J13" i="28" s="1"/>
  <c r="H13" i="28"/>
  <c r="I49" i="28" s="1"/>
  <c r="K37" i="6" s="1"/>
  <c r="F13" i="28"/>
  <c r="Q50" i="27"/>
  <c r="AD35" i="6" s="1"/>
  <c r="Q49" i="27"/>
  <c r="AB35" i="6" s="1"/>
  <c r="N50" i="27"/>
  <c r="X35" i="6" s="1"/>
  <c r="P50" i="27"/>
  <c r="H50" i="27"/>
  <c r="L35" i="6" s="1"/>
  <c r="N49" i="27"/>
  <c r="V35" i="6" s="1"/>
  <c r="H49" i="27"/>
  <c r="J35" i="6" s="1"/>
  <c r="E50" i="27"/>
  <c r="F35" i="6" s="1"/>
  <c r="E49" i="27"/>
  <c r="D35" i="6" s="1"/>
  <c r="N23" i="27"/>
  <c r="N24" i="27"/>
  <c r="N25" i="27"/>
  <c r="N26" i="27"/>
  <c r="N27" i="27"/>
  <c r="N28" i="27"/>
  <c r="N29" i="27"/>
  <c r="N30" i="27"/>
  <c r="N31" i="27"/>
  <c r="N32" i="27"/>
  <c r="N33" i="27"/>
  <c r="N34" i="27"/>
  <c r="N35" i="27"/>
  <c r="N36" i="27"/>
  <c r="L23" i="27"/>
  <c r="L24" i="27"/>
  <c r="L25" i="27"/>
  <c r="L26" i="27"/>
  <c r="L27" i="27"/>
  <c r="L28" i="27"/>
  <c r="L29" i="27"/>
  <c r="L30" i="27"/>
  <c r="L31" i="27"/>
  <c r="L32" i="27"/>
  <c r="L33" i="27"/>
  <c r="L34" i="27"/>
  <c r="L35" i="27"/>
  <c r="L36" i="27"/>
  <c r="J23" i="27"/>
  <c r="J24" i="27"/>
  <c r="J26" i="27"/>
  <c r="J28" i="27"/>
  <c r="J31" i="27"/>
  <c r="J32" i="27"/>
  <c r="J33" i="27"/>
  <c r="J34" i="27"/>
  <c r="J35" i="27"/>
  <c r="N32" i="19"/>
  <c r="L32" i="19"/>
  <c r="I32" i="19"/>
  <c r="J32" i="19" s="1"/>
  <c r="H32" i="19"/>
  <c r="F32" i="19"/>
  <c r="N30" i="21"/>
  <c r="N31" i="21"/>
  <c r="N32" i="21"/>
  <c r="N33" i="21"/>
  <c r="N34" i="21"/>
  <c r="N35" i="21"/>
  <c r="N36" i="21"/>
  <c r="N37" i="21"/>
  <c r="L30" i="21"/>
  <c r="L31" i="21"/>
  <c r="L32" i="21"/>
  <c r="L33" i="21"/>
  <c r="L34" i="21"/>
  <c r="L35" i="21"/>
  <c r="L36" i="21"/>
  <c r="L37" i="21"/>
  <c r="J30" i="21"/>
  <c r="J31" i="21"/>
  <c r="J32" i="21"/>
  <c r="J33" i="21"/>
  <c r="J34" i="21"/>
  <c r="J37" i="21"/>
  <c r="H30" i="21"/>
  <c r="H31" i="21"/>
  <c r="H32" i="21"/>
  <c r="H33" i="21"/>
  <c r="H34" i="21"/>
  <c r="H35" i="21"/>
  <c r="H36" i="21"/>
  <c r="H37" i="21"/>
  <c r="F30" i="21"/>
  <c r="F31" i="21"/>
  <c r="F32" i="21"/>
  <c r="F33" i="21"/>
  <c r="F34" i="21"/>
  <c r="F35" i="21"/>
  <c r="F36" i="21"/>
  <c r="F37" i="21"/>
  <c r="N23" i="23"/>
  <c r="N24" i="23"/>
  <c r="N25" i="23"/>
  <c r="N26" i="23"/>
  <c r="N27" i="23"/>
  <c r="N28" i="23"/>
  <c r="N29" i="23"/>
  <c r="N30" i="23"/>
  <c r="L23" i="23"/>
  <c r="L24" i="23"/>
  <c r="L25" i="23"/>
  <c r="L26" i="23"/>
  <c r="L27" i="23"/>
  <c r="L28" i="23"/>
  <c r="L29" i="23"/>
  <c r="L30" i="23"/>
  <c r="J23" i="23"/>
  <c r="J25" i="23"/>
  <c r="J26" i="23"/>
  <c r="J27" i="23"/>
  <c r="J28" i="23"/>
  <c r="J29" i="23"/>
  <c r="H23" i="23"/>
  <c r="H24" i="23"/>
  <c r="H25" i="23"/>
  <c r="H26" i="23"/>
  <c r="H27" i="23"/>
  <c r="H28" i="23"/>
  <c r="H29" i="23"/>
  <c r="H30" i="23"/>
  <c r="F23" i="23"/>
  <c r="F24" i="23"/>
  <c r="F25" i="23"/>
  <c r="F26" i="23"/>
  <c r="F27" i="23"/>
  <c r="F28" i="23"/>
  <c r="F29" i="23"/>
  <c r="F30" i="23"/>
  <c r="N23" i="24"/>
  <c r="N24" i="24"/>
  <c r="N25" i="24"/>
  <c r="N26" i="24"/>
  <c r="N27" i="24"/>
  <c r="N28" i="24"/>
  <c r="N29" i="24"/>
  <c r="L23" i="24"/>
  <c r="L24" i="24"/>
  <c r="L25" i="24"/>
  <c r="L26" i="24"/>
  <c r="L27" i="24"/>
  <c r="L28" i="24"/>
  <c r="L29" i="24"/>
  <c r="J23" i="24"/>
  <c r="J25" i="24"/>
  <c r="J26" i="24"/>
  <c r="J27" i="24"/>
  <c r="J28" i="24"/>
  <c r="H23" i="24"/>
  <c r="H24" i="24"/>
  <c r="H25" i="24"/>
  <c r="H26" i="24"/>
  <c r="H27" i="24"/>
  <c r="H28" i="24"/>
  <c r="H29" i="24"/>
  <c r="F23" i="24"/>
  <c r="F24" i="24"/>
  <c r="F25" i="24"/>
  <c r="F26" i="24"/>
  <c r="F27" i="24"/>
  <c r="F28" i="24"/>
  <c r="F29" i="24"/>
  <c r="N23" i="25"/>
  <c r="N24" i="25"/>
  <c r="N25" i="25"/>
  <c r="L23" i="25"/>
  <c r="L24" i="25"/>
  <c r="L25" i="25"/>
  <c r="J23" i="25"/>
  <c r="J25" i="25"/>
  <c r="H23" i="25"/>
  <c r="H24" i="25"/>
  <c r="H25" i="25"/>
  <c r="F23" i="25"/>
  <c r="F24" i="25"/>
  <c r="F25" i="25"/>
  <c r="H23" i="27"/>
  <c r="H24" i="27"/>
  <c r="H25" i="27"/>
  <c r="H26" i="27"/>
  <c r="H27" i="27"/>
  <c r="H28" i="27"/>
  <c r="H29" i="27"/>
  <c r="H30" i="27"/>
  <c r="H31" i="27"/>
  <c r="H32" i="27"/>
  <c r="H33" i="27"/>
  <c r="H34" i="27"/>
  <c r="H35" i="27"/>
  <c r="H36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13" i="27"/>
  <c r="H13" i="27"/>
  <c r="I13" i="27"/>
  <c r="J13" i="27" s="1"/>
  <c r="L13" i="27"/>
  <c r="N13" i="27"/>
  <c r="F14" i="27"/>
  <c r="H14" i="27"/>
  <c r="I14" i="27"/>
  <c r="J14" i="27" s="1"/>
  <c r="L14" i="27"/>
  <c r="N14" i="27"/>
  <c r="F15" i="27"/>
  <c r="H15" i="27"/>
  <c r="I15" i="27"/>
  <c r="J15" i="27" s="1"/>
  <c r="L15" i="27"/>
  <c r="N15" i="27"/>
  <c r="M43" i="27"/>
  <c r="S51" i="27" s="1"/>
  <c r="K43" i="27"/>
  <c r="P51" i="27" s="1"/>
  <c r="G43" i="27"/>
  <c r="J51" i="27" s="1"/>
  <c r="E43" i="27"/>
  <c r="G51" i="27" s="1"/>
  <c r="N22" i="27"/>
  <c r="L22" i="27"/>
  <c r="I22" i="27"/>
  <c r="J22" i="27" s="1"/>
  <c r="H22" i="27"/>
  <c r="F22" i="27"/>
  <c r="N21" i="27"/>
  <c r="L21" i="27"/>
  <c r="I21" i="27"/>
  <c r="J21" i="27" s="1"/>
  <c r="H21" i="27"/>
  <c r="F21" i="27"/>
  <c r="N20" i="27"/>
  <c r="L20" i="27"/>
  <c r="J20" i="27"/>
  <c r="I20" i="27"/>
  <c r="H20" i="27"/>
  <c r="F20" i="27"/>
  <c r="N19" i="27"/>
  <c r="L19" i="27"/>
  <c r="I19" i="27"/>
  <c r="J19" i="27" s="1"/>
  <c r="H19" i="27"/>
  <c r="F19" i="27"/>
  <c r="N18" i="27"/>
  <c r="L18" i="27"/>
  <c r="I18" i="27"/>
  <c r="J18" i="27" s="1"/>
  <c r="H18" i="27"/>
  <c r="F18" i="27"/>
  <c r="N17" i="27"/>
  <c r="L17" i="27"/>
  <c r="I17" i="27"/>
  <c r="H17" i="27"/>
  <c r="F17" i="27"/>
  <c r="N16" i="27"/>
  <c r="L16" i="27"/>
  <c r="I16" i="27"/>
  <c r="J16" i="27" s="1"/>
  <c r="H16" i="27"/>
  <c r="F16" i="27"/>
  <c r="Q50" i="26"/>
  <c r="AD34" i="6" s="1"/>
  <c r="N50" i="26"/>
  <c r="X34" i="6" s="1"/>
  <c r="H50" i="26"/>
  <c r="L34" i="6" s="1"/>
  <c r="E50" i="26"/>
  <c r="F34" i="6" s="1"/>
  <c r="P50" i="26"/>
  <c r="M43" i="26"/>
  <c r="K43" i="26"/>
  <c r="P49" i="26" s="1"/>
  <c r="G43" i="26"/>
  <c r="J49" i="26" s="1"/>
  <c r="E43" i="26"/>
  <c r="G49" i="26" s="1"/>
  <c r="N20" i="26"/>
  <c r="L20" i="26"/>
  <c r="I20" i="26"/>
  <c r="J20" i="26" s="1"/>
  <c r="H20" i="26"/>
  <c r="F20" i="26"/>
  <c r="N19" i="26"/>
  <c r="L19" i="26"/>
  <c r="I19" i="26"/>
  <c r="J19" i="26" s="1"/>
  <c r="H19" i="26"/>
  <c r="F19" i="26"/>
  <c r="N18" i="26"/>
  <c r="L18" i="26"/>
  <c r="I18" i="26"/>
  <c r="J18" i="26" s="1"/>
  <c r="H18" i="26"/>
  <c r="F18" i="26"/>
  <c r="N17" i="26"/>
  <c r="L17" i="26"/>
  <c r="I17" i="26"/>
  <c r="J17" i="26" s="1"/>
  <c r="H17" i="26"/>
  <c r="F17" i="26"/>
  <c r="N16" i="26"/>
  <c r="L16" i="26"/>
  <c r="I16" i="26"/>
  <c r="J16" i="26" s="1"/>
  <c r="H16" i="26"/>
  <c r="F16" i="26"/>
  <c r="N15" i="26"/>
  <c r="L15" i="26"/>
  <c r="I15" i="26"/>
  <c r="J15" i="26" s="1"/>
  <c r="H15" i="26"/>
  <c r="F15" i="26"/>
  <c r="F50" i="26" s="1"/>
  <c r="G34" i="6" s="1"/>
  <c r="N14" i="26"/>
  <c r="L14" i="26"/>
  <c r="I14" i="26"/>
  <c r="J14" i="26" s="1"/>
  <c r="H14" i="26"/>
  <c r="F14" i="26"/>
  <c r="N13" i="26"/>
  <c r="L13" i="26"/>
  <c r="O50" i="26" s="1"/>
  <c r="Y34" i="6" s="1"/>
  <c r="I13" i="26"/>
  <c r="J13" i="26" s="1"/>
  <c r="H13" i="26"/>
  <c r="F13" i="26"/>
  <c r="Q51" i="25"/>
  <c r="AF33" i="6" s="1"/>
  <c r="Q50" i="25"/>
  <c r="AD33" i="6" s="1"/>
  <c r="N50" i="25"/>
  <c r="P50" i="25" s="1"/>
  <c r="N51" i="25"/>
  <c r="Z33" i="6" s="1"/>
  <c r="H51" i="25"/>
  <c r="N33" i="6" s="1"/>
  <c r="H50" i="25"/>
  <c r="L33" i="6" s="1"/>
  <c r="E50" i="25"/>
  <c r="F33" i="6" s="1"/>
  <c r="E51" i="25"/>
  <c r="H33" i="6" s="1"/>
  <c r="M43" i="25"/>
  <c r="K43" i="25"/>
  <c r="P49" i="25" s="1"/>
  <c r="G43" i="25"/>
  <c r="E43" i="25"/>
  <c r="N22" i="25"/>
  <c r="L22" i="25"/>
  <c r="I22" i="25"/>
  <c r="J22" i="25" s="1"/>
  <c r="H22" i="25"/>
  <c r="F22" i="25"/>
  <c r="N21" i="25"/>
  <c r="L21" i="25"/>
  <c r="I21" i="25"/>
  <c r="J21" i="25" s="1"/>
  <c r="H21" i="25"/>
  <c r="F21" i="25"/>
  <c r="N20" i="25"/>
  <c r="L20" i="25"/>
  <c r="I20" i="25"/>
  <c r="J20" i="25" s="1"/>
  <c r="H20" i="25"/>
  <c r="F20" i="25"/>
  <c r="N19" i="25"/>
  <c r="L19" i="25"/>
  <c r="I19" i="25"/>
  <c r="J19" i="25" s="1"/>
  <c r="H19" i="25"/>
  <c r="F19" i="25"/>
  <c r="N18" i="25"/>
  <c r="L18" i="25"/>
  <c r="I18" i="25"/>
  <c r="H18" i="25"/>
  <c r="F18" i="25"/>
  <c r="N17" i="25"/>
  <c r="L17" i="25"/>
  <c r="I17" i="25"/>
  <c r="J17" i="25" s="1"/>
  <c r="H17" i="25"/>
  <c r="F17" i="25"/>
  <c r="N16" i="25"/>
  <c r="L16" i="25"/>
  <c r="I16" i="25"/>
  <c r="J16" i="25" s="1"/>
  <c r="H16" i="25"/>
  <c r="F16" i="25"/>
  <c r="N15" i="25"/>
  <c r="L15" i="25"/>
  <c r="I15" i="25"/>
  <c r="J15" i="25" s="1"/>
  <c r="H15" i="25"/>
  <c r="F15" i="25"/>
  <c r="N14" i="25"/>
  <c r="L14" i="25"/>
  <c r="I14" i="25"/>
  <c r="J14" i="25" s="1"/>
  <c r="H14" i="25"/>
  <c r="F14" i="25"/>
  <c r="N13" i="25"/>
  <c r="R51" i="25" s="1"/>
  <c r="AG33" i="6" s="1"/>
  <c r="L13" i="25"/>
  <c r="O51" i="25" s="1"/>
  <c r="AA33" i="6" s="1"/>
  <c r="I13" i="25"/>
  <c r="J13" i="25" s="1"/>
  <c r="L51" i="25" s="1"/>
  <c r="U33" i="6" s="1"/>
  <c r="H13" i="25"/>
  <c r="I51" i="25" s="1"/>
  <c r="F13" i="25"/>
  <c r="F51" i="25" s="1"/>
  <c r="I33" i="6" s="1"/>
  <c r="Q50" i="24"/>
  <c r="AD32" i="6" s="1"/>
  <c r="Q49" i="24"/>
  <c r="AB32" i="6" s="1"/>
  <c r="N50" i="24"/>
  <c r="P50" i="24" s="1"/>
  <c r="N49" i="24"/>
  <c r="V32" i="6" s="1"/>
  <c r="H50" i="24"/>
  <c r="H49" i="24"/>
  <c r="J32" i="6" s="1"/>
  <c r="E50" i="24"/>
  <c r="F32" i="6" s="1"/>
  <c r="E49" i="24"/>
  <c r="D32" i="6" s="1"/>
  <c r="M43" i="24"/>
  <c r="S51" i="24" s="1"/>
  <c r="K43" i="24"/>
  <c r="P51" i="24" s="1"/>
  <c r="G43" i="24"/>
  <c r="J51" i="24" s="1"/>
  <c r="E43" i="24"/>
  <c r="G51" i="24" s="1"/>
  <c r="N22" i="24"/>
  <c r="L22" i="24"/>
  <c r="I22" i="24"/>
  <c r="J22" i="24" s="1"/>
  <c r="H22" i="24"/>
  <c r="F22" i="24"/>
  <c r="N21" i="24"/>
  <c r="L21" i="24"/>
  <c r="I21" i="24"/>
  <c r="H21" i="24"/>
  <c r="F21" i="24"/>
  <c r="N20" i="24"/>
  <c r="L20" i="24"/>
  <c r="I20" i="24"/>
  <c r="J20" i="24" s="1"/>
  <c r="H20" i="24"/>
  <c r="F20" i="24"/>
  <c r="N19" i="24"/>
  <c r="L19" i="24"/>
  <c r="I19" i="24"/>
  <c r="J19" i="24" s="1"/>
  <c r="H19" i="24"/>
  <c r="F19" i="24"/>
  <c r="N18" i="24"/>
  <c r="L18" i="24"/>
  <c r="I18" i="24"/>
  <c r="J18" i="24" s="1"/>
  <c r="H18" i="24"/>
  <c r="F18" i="24"/>
  <c r="N17" i="24"/>
  <c r="R49" i="24" s="1"/>
  <c r="AC32" i="6" s="1"/>
  <c r="L17" i="24"/>
  <c r="O49" i="24" s="1"/>
  <c r="W32" i="6" s="1"/>
  <c r="I17" i="24"/>
  <c r="J17" i="24" s="1"/>
  <c r="H17" i="24"/>
  <c r="I49" i="24" s="1"/>
  <c r="K32" i="6" s="1"/>
  <c r="F17" i="24"/>
  <c r="N16" i="24"/>
  <c r="L16" i="24"/>
  <c r="I16" i="24"/>
  <c r="J16" i="24" s="1"/>
  <c r="H16" i="24"/>
  <c r="F16" i="24"/>
  <c r="N15" i="24"/>
  <c r="L15" i="24"/>
  <c r="J15" i="24"/>
  <c r="I15" i="24"/>
  <c r="H15" i="24"/>
  <c r="F15" i="24"/>
  <c r="N14" i="24"/>
  <c r="L14" i="24"/>
  <c r="I14" i="24"/>
  <c r="J14" i="24" s="1"/>
  <c r="H14" i="24"/>
  <c r="F14" i="24"/>
  <c r="N13" i="24"/>
  <c r="L13" i="24"/>
  <c r="I13" i="24"/>
  <c r="H13" i="24"/>
  <c r="F13" i="24"/>
  <c r="Q50" i="23"/>
  <c r="AD31" i="6" s="1"/>
  <c r="Q49" i="23"/>
  <c r="AB31" i="6" s="1"/>
  <c r="N50" i="23"/>
  <c r="X31" i="6" s="1"/>
  <c r="N49" i="23"/>
  <c r="V31" i="6" s="1"/>
  <c r="H50" i="23"/>
  <c r="L31" i="6" s="1"/>
  <c r="H49" i="23"/>
  <c r="J31" i="6" s="1"/>
  <c r="E50" i="23"/>
  <c r="F31" i="6" s="1"/>
  <c r="E49" i="23"/>
  <c r="D31" i="6" s="1"/>
  <c r="M43" i="23"/>
  <c r="S49" i="23" s="1"/>
  <c r="K43" i="23"/>
  <c r="P51" i="23" s="1"/>
  <c r="G43" i="23"/>
  <c r="J51" i="23" s="1"/>
  <c r="E43" i="23"/>
  <c r="G51" i="23" s="1"/>
  <c r="N22" i="23"/>
  <c r="L22" i="23"/>
  <c r="I22" i="23"/>
  <c r="J22" i="23" s="1"/>
  <c r="H22" i="23"/>
  <c r="F22" i="23"/>
  <c r="N21" i="23"/>
  <c r="L21" i="23"/>
  <c r="I21" i="23"/>
  <c r="J21" i="23" s="1"/>
  <c r="H21" i="23"/>
  <c r="F21" i="23"/>
  <c r="N20" i="23"/>
  <c r="L20" i="23"/>
  <c r="I20" i="23"/>
  <c r="J20" i="23" s="1"/>
  <c r="H20" i="23"/>
  <c r="F20" i="23"/>
  <c r="N19" i="23"/>
  <c r="L19" i="23"/>
  <c r="I19" i="23"/>
  <c r="J19" i="23" s="1"/>
  <c r="H19" i="23"/>
  <c r="F19" i="23"/>
  <c r="N18" i="23"/>
  <c r="L18" i="23"/>
  <c r="I18" i="23"/>
  <c r="J18" i="23" s="1"/>
  <c r="H18" i="23"/>
  <c r="F18" i="23"/>
  <c r="N17" i="23"/>
  <c r="L17" i="23"/>
  <c r="I17" i="23"/>
  <c r="J17" i="23" s="1"/>
  <c r="H17" i="23"/>
  <c r="F17" i="23"/>
  <c r="N16" i="23"/>
  <c r="L16" i="23"/>
  <c r="I16" i="23"/>
  <c r="J16" i="23" s="1"/>
  <c r="H16" i="23"/>
  <c r="F16" i="23"/>
  <c r="N15" i="23"/>
  <c r="L15" i="23"/>
  <c r="I15" i="23"/>
  <c r="J15" i="23" s="1"/>
  <c r="H15" i="23"/>
  <c r="F15" i="23"/>
  <c r="N14" i="23"/>
  <c r="L14" i="23"/>
  <c r="I14" i="23"/>
  <c r="H14" i="23"/>
  <c r="F14" i="23"/>
  <c r="N13" i="23"/>
  <c r="L13" i="23"/>
  <c r="J13" i="23"/>
  <c r="I13" i="23"/>
  <c r="H13" i="23"/>
  <c r="F13" i="23"/>
  <c r="AD30" i="6"/>
  <c r="Q49" i="22"/>
  <c r="AB30" i="6" s="1"/>
  <c r="X30" i="6"/>
  <c r="N49" i="22"/>
  <c r="V30" i="6" s="1"/>
  <c r="H49" i="22"/>
  <c r="J30" i="6" s="1"/>
  <c r="E49" i="22"/>
  <c r="D30" i="6" s="1"/>
  <c r="M43" i="22"/>
  <c r="S51" i="22" s="1"/>
  <c r="K43" i="22"/>
  <c r="P51" i="22" s="1"/>
  <c r="G43" i="22"/>
  <c r="J51" i="22" s="1"/>
  <c r="E43" i="22"/>
  <c r="G51" i="22" s="1"/>
  <c r="N22" i="22"/>
  <c r="L22" i="22"/>
  <c r="I22" i="22"/>
  <c r="J22" i="22" s="1"/>
  <c r="H22" i="22"/>
  <c r="F22" i="22"/>
  <c r="N21" i="22"/>
  <c r="L21" i="22"/>
  <c r="I21" i="22"/>
  <c r="J21" i="22" s="1"/>
  <c r="H21" i="22"/>
  <c r="F21" i="22"/>
  <c r="N20" i="22"/>
  <c r="L20" i="22"/>
  <c r="I20" i="22"/>
  <c r="H20" i="22"/>
  <c r="F20" i="22"/>
  <c r="N19" i="22"/>
  <c r="L19" i="22"/>
  <c r="I19" i="22"/>
  <c r="J19" i="22" s="1"/>
  <c r="H19" i="22"/>
  <c r="F19" i="22"/>
  <c r="N18" i="22"/>
  <c r="L18" i="22"/>
  <c r="I18" i="22"/>
  <c r="J18" i="22" s="1"/>
  <c r="H18" i="22"/>
  <c r="F18" i="22"/>
  <c r="N17" i="22"/>
  <c r="L17" i="22"/>
  <c r="I17" i="22"/>
  <c r="J17" i="22" s="1"/>
  <c r="H17" i="22"/>
  <c r="F17" i="22"/>
  <c r="N16" i="22"/>
  <c r="R50" i="22" s="1"/>
  <c r="L16" i="22"/>
  <c r="O50" i="22" s="1"/>
  <c r="I16" i="22"/>
  <c r="J16" i="22" s="1"/>
  <c r="H16" i="22"/>
  <c r="I50" i="22" s="1"/>
  <c r="F16" i="22"/>
  <c r="F50" i="22" s="1"/>
  <c r="N15" i="22"/>
  <c r="L15" i="22"/>
  <c r="I15" i="22"/>
  <c r="H15" i="22"/>
  <c r="F15" i="22"/>
  <c r="N14" i="22"/>
  <c r="L14" i="22"/>
  <c r="I14" i="22"/>
  <c r="J14" i="22" s="1"/>
  <c r="H14" i="22"/>
  <c r="F14" i="22"/>
  <c r="N13" i="22"/>
  <c r="R49" i="22" s="1"/>
  <c r="AC30" i="6" s="1"/>
  <c r="L13" i="22"/>
  <c r="O49" i="22" s="1"/>
  <c r="W30" i="6" s="1"/>
  <c r="I13" i="22"/>
  <c r="J13" i="22" s="1"/>
  <c r="H13" i="22"/>
  <c r="I49" i="22" s="1"/>
  <c r="K30" i="6" s="1"/>
  <c r="F13" i="22"/>
  <c r="Q49" i="21"/>
  <c r="AB29" i="6" s="1"/>
  <c r="Q50" i="21"/>
  <c r="S50" i="21" s="1"/>
  <c r="N50" i="21"/>
  <c r="X29" i="6" s="1"/>
  <c r="N49" i="21"/>
  <c r="V29" i="6" s="1"/>
  <c r="H50" i="21"/>
  <c r="L29" i="6" s="1"/>
  <c r="H49" i="21"/>
  <c r="J29" i="6" s="1"/>
  <c r="E50" i="21"/>
  <c r="G50" i="21" s="1"/>
  <c r="E49" i="21"/>
  <c r="G49" i="21" s="1"/>
  <c r="M43" i="21"/>
  <c r="S51" i="21" s="1"/>
  <c r="K43" i="21"/>
  <c r="P51" i="21" s="1"/>
  <c r="G43" i="21"/>
  <c r="J51" i="21" s="1"/>
  <c r="E43" i="21"/>
  <c r="G51" i="21" s="1"/>
  <c r="N29" i="21"/>
  <c r="L29" i="21"/>
  <c r="I29" i="21"/>
  <c r="J29" i="21" s="1"/>
  <c r="H29" i="21"/>
  <c r="F29" i="21"/>
  <c r="N28" i="21"/>
  <c r="L28" i="21"/>
  <c r="I28" i="21"/>
  <c r="J28" i="21" s="1"/>
  <c r="H28" i="21"/>
  <c r="F28" i="21"/>
  <c r="N27" i="21"/>
  <c r="L27" i="21"/>
  <c r="I27" i="21"/>
  <c r="J27" i="21" s="1"/>
  <c r="H27" i="21"/>
  <c r="F27" i="21"/>
  <c r="N26" i="21"/>
  <c r="L26" i="21"/>
  <c r="I26" i="21"/>
  <c r="J26" i="21" s="1"/>
  <c r="H26" i="21"/>
  <c r="F26" i="21"/>
  <c r="N25" i="21"/>
  <c r="L25" i="21"/>
  <c r="I25" i="21"/>
  <c r="J25" i="21" s="1"/>
  <c r="H25" i="21"/>
  <c r="F25" i="21"/>
  <c r="N24" i="21"/>
  <c r="L24" i="21"/>
  <c r="I24" i="21"/>
  <c r="J24" i="21" s="1"/>
  <c r="H24" i="21"/>
  <c r="F24" i="21"/>
  <c r="N23" i="21"/>
  <c r="L23" i="21"/>
  <c r="I23" i="21"/>
  <c r="J23" i="21" s="1"/>
  <c r="H23" i="21"/>
  <c r="F23" i="21"/>
  <c r="N22" i="21"/>
  <c r="L22" i="21"/>
  <c r="I22" i="21"/>
  <c r="J22" i="21" s="1"/>
  <c r="H22" i="21"/>
  <c r="F22" i="21"/>
  <c r="N21" i="21"/>
  <c r="L21" i="21"/>
  <c r="I21" i="21"/>
  <c r="H21" i="21"/>
  <c r="F21" i="21"/>
  <c r="N20" i="21"/>
  <c r="L20" i="21"/>
  <c r="I20" i="21"/>
  <c r="J20" i="21" s="1"/>
  <c r="H20" i="21"/>
  <c r="F20" i="21"/>
  <c r="N19" i="21"/>
  <c r="L19" i="21"/>
  <c r="I19" i="21"/>
  <c r="J19" i="21" s="1"/>
  <c r="H19" i="21"/>
  <c r="F19" i="21"/>
  <c r="N18" i="21"/>
  <c r="L18" i="21"/>
  <c r="J18" i="21"/>
  <c r="I18" i="21"/>
  <c r="H18" i="21"/>
  <c r="F18" i="21"/>
  <c r="N17" i="21"/>
  <c r="L17" i="21"/>
  <c r="I17" i="21"/>
  <c r="J17" i="21" s="1"/>
  <c r="H17" i="21"/>
  <c r="F17" i="21"/>
  <c r="N16" i="21"/>
  <c r="L16" i="21"/>
  <c r="I16" i="21"/>
  <c r="J16" i="21" s="1"/>
  <c r="H16" i="21"/>
  <c r="F16" i="21"/>
  <c r="N15" i="21"/>
  <c r="L15" i="21"/>
  <c r="I15" i="21"/>
  <c r="J15" i="21" s="1"/>
  <c r="H15" i="21"/>
  <c r="F15" i="21"/>
  <c r="N14" i="21"/>
  <c r="L14" i="21"/>
  <c r="I14" i="21"/>
  <c r="J14" i="21" s="1"/>
  <c r="H14" i="21"/>
  <c r="F14" i="21"/>
  <c r="N13" i="21"/>
  <c r="L13" i="21"/>
  <c r="I13" i="21"/>
  <c r="H13" i="21"/>
  <c r="I49" i="21" s="1"/>
  <c r="K29" i="6" s="1"/>
  <c r="F13" i="21"/>
  <c r="Q50" i="20"/>
  <c r="AD28" i="6" s="1"/>
  <c r="Q49" i="20"/>
  <c r="AB28" i="6" s="1"/>
  <c r="N50" i="20"/>
  <c r="X28" i="6" s="1"/>
  <c r="N49" i="20"/>
  <c r="V28" i="6" s="1"/>
  <c r="H50" i="20"/>
  <c r="L28" i="6" s="1"/>
  <c r="H49" i="20"/>
  <c r="J28" i="6" s="1"/>
  <c r="E50" i="20"/>
  <c r="F28" i="6" s="1"/>
  <c r="E49" i="20"/>
  <c r="D28" i="6" s="1"/>
  <c r="M43" i="20"/>
  <c r="S51" i="20" s="1"/>
  <c r="K43" i="20"/>
  <c r="P51" i="20" s="1"/>
  <c r="G43" i="20"/>
  <c r="J51" i="20" s="1"/>
  <c r="E43" i="20"/>
  <c r="G51" i="20" s="1"/>
  <c r="N29" i="20"/>
  <c r="L29" i="20"/>
  <c r="I29" i="20"/>
  <c r="J29" i="20" s="1"/>
  <c r="H29" i="20"/>
  <c r="F29" i="20"/>
  <c r="N28" i="20"/>
  <c r="L28" i="20"/>
  <c r="I28" i="20"/>
  <c r="J28" i="20" s="1"/>
  <c r="H28" i="20"/>
  <c r="F28" i="20"/>
  <c r="N27" i="20"/>
  <c r="L27" i="20"/>
  <c r="I27" i="20"/>
  <c r="J27" i="20" s="1"/>
  <c r="H27" i="20"/>
  <c r="F27" i="20"/>
  <c r="N26" i="20"/>
  <c r="L26" i="20"/>
  <c r="I26" i="20"/>
  <c r="J26" i="20" s="1"/>
  <c r="H26" i="20"/>
  <c r="F26" i="20"/>
  <c r="N25" i="20"/>
  <c r="L25" i="20"/>
  <c r="I25" i="20"/>
  <c r="J25" i="20" s="1"/>
  <c r="H25" i="20"/>
  <c r="F25" i="20"/>
  <c r="N24" i="20"/>
  <c r="L24" i="20"/>
  <c r="I24" i="20"/>
  <c r="J24" i="20" s="1"/>
  <c r="H24" i="20"/>
  <c r="F24" i="20"/>
  <c r="N23" i="20"/>
  <c r="L23" i="20"/>
  <c r="I23" i="20"/>
  <c r="J23" i="20" s="1"/>
  <c r="H23" i="20"/>
  <c r="F23" i="20"/>
  <c r="N22" i="20"/>
  <c r="L22" i="20"/>
  <c r="I22" i="20"/>
  <c r="J22" i="20" s="1"/>
  <c r="H22" i="20"/>
  <c r="F22" i="20"/>
  <c r="N21" i="20"/>
  <c r="L21" i="20"/>
  <c r="I21" i="20"/>
  <c r="J21" i="20" s="1"/>
  <c r="H21" i="20"/>
  <c r="F21" i="20"/>
  <c r="F50" i="20" s="1"/>
  <c r="G28" i="6" s="1"/>
  <c r="N20" i="20"/>
  <c r="L20" i="20"/>
  <c r="I20" i="20"/>
  <c r="J20" i="20" s="1"/>
  <c r="H20" i="20"/>
  <c r="F20" i="20"/>
  <c r="N19" i="20"/>
  <c r="L19" i="20"/>
  <c r="I19" i="20"/>
  <c r="J19" i="20" s="1"/>
  <c r="H19" i="20"/>
  <c r="F19" i="20"/>
  <c r="N18" i="20"/>
  <c r="L18" i="20"/>
  <c r="I18" i="20"/>
  <c r="J18" i="20" s="1"/>
  <c r="H18" i="20"/>
  <c r="F18" i="20"/>
  <c r="N17" i="20"/>
  <c r="L17" i="20"/>
  <c r="I17" i="20"/>
  <c r="J17" i="20" s="1"/>
  <c r="H17" i="20"/>
  <c r="F17" i="20"/>
  <c r="N16" i="20"/>
  <c r="L16" i="20"/>
  <c r="I16" i="20"/>
  <c r="J16" i="20" s="1"/>
  <c r="H16" i="20"/>
  <c r="F16" i="20"/>
  <c r="N15" i="20"/>
  <c r="L15" i="20"/>
  <c r="I15" i="20"/>
  <c r="J15" i="20" s="1"/>
  <c r="H15" i="20"/>
  <c r="F15" i="20"/>
  <c r="N14" i="20"/>
  <c r="L14" i="20"/>
  <c r="I14" i="20"/>
  <c r="J14" i="20" s="1"/>
  <c r="H14" i="20"/>
  <c r="F14" i="20"/>
  <c r="N13" i="20"/>
  <c r="L13" i="20"/>
  <c r="I13" i="20"/>
  <c r="J13" i="20" s="1"/>
  <c r="H13" i="20"/>
  <c r="F13" i="20"/>
  <c r="F49" i="20" s="1"/>
  <c r="E28" i="6" s="1"/>
  <c r="Q50" i="19"/>
  <c r="S50" i="19" s="1"/>
  <c r="Q49" i="19"/>
  <c r="AB27" i="6" s="1"/>
  <c r="N50" i="19"/>
  <c r="X27" i="6" s="1"/>
  <c r="N49" i="19"/>
  <c r="V27" i="6" s="1"/>
  <c r="H50" i="19"/>
  <c r="L27" i="6" s="1"/>
  <c r="H49" i="19"/>
  <c r="J27" i="6" s="1"/>
  <c r="E50" i="19"/>
  <c r="F27" i="6" s="1"/>
  <c r="E49" i="19"/>
  <c r="D27" i="6" s="1"/>
  <c r="M43" i="19"/>
  <c r="S51" i="19" s="1"/>
  <c r="K43" i="19"/>
  <c r="G43" i="19"/>
  <c r="E43" i="19"/>
  <c r="G51" i="19" s="1"/>
  <c r="N31" i="19"/>
  <c r="L31" i="19"/>
  <c r="I31" i="19"/>
  <c r="J31" i="19" s="1"/>
  <c r="H31" i="19"/>
  <c r="F31" i="19"/>
  <c r="N30" i="19"/>
  <c r="L30" i="19"/>
  <c r="I30" i="19"/>
  <c r="J30" i="19" s="1"/>
  <c r="H30" i="19"/>
  <c r="F30" i="19"/>
  <c r="N29" i="19"/>
  <c r="L29" i="19"/>
  <c r="I29" i="19"/>
  <c r="J29" i="19" s="1"/>
  <c r="H29" i="19"/>
  <c r="F29" i="19"/>
  <c r="N28" i="19"/>
  <c r="L28" i="19"/>
  <c r="I28" i="19"/>
  <c r="J28" i="19" s="1"/>
  <c r="H28" i="19"/>
  <c r="F28" i="19"/>
  <c r="N27" i="19"/>
  <c r="L27" i="19"/>
  <c r="I27" i="19"/>
  <c r="J27" i="19" s="1"/>
  <c r="H27" i="19"/>
  <c r="F27" i="19"/>
  <c r="N26" i="19"/>
  <c r="L26" i="19"/>
  <c r="I26" i="19"/>
  <c r="J26" i="19" s="1"/>
  <c r="H26" i="19"/>
  <c r="F26" i="19"/>
  <c r="N25" i="19"/>
  <c r="L25" i="19"/>
  <c r="I25" i="19"/>
  <c r="J25" i="19" s="1"/>
  <c r="H25" i="19"/>
  <c r="F25" i="19"/>
  <c r="N24" i="19"/>
  <c r="L24" i="19"/>
  <c r="I24" i="19"/>
  <c r="J24" i="19" s="1"/>
  <c r="H24" i="19"/>
  <c r="F24" i="19"/>
  <c r="N23" i="19"/>
  <c r="L23" i="19"/>
  <c r="I23" i="19"/>
  <c r="J23" i="19" s="1"/>
  <c r="H23" i="19"/>
  <c r="F23" i="19"/>
  <c r="N22" i="19"/>
  <c r="L22" i="19"/>
  <c r="I22" i="19"/>
  <c r="J22" i="19" s="1"/>
  <c r="H22" i="19"/>
  <c r="F22" i="19"/>
  <c r="N21" i="19"/>
  <c r="L21" i="19"/>
  <c r="I21" i="19"/>
  <c r="J21" i="19" s="1"/>
  <c r="H21" i="19"/>
  <c r="F21" i="19"/>
  <c r="N20" i="19"/>
  <c r="L20" i="19"/>
  <c r="I20" i="19"/>
  <c r="J20" i="19" s="1"/>
  <c r="H20" i="19"/>
  <c r="F20" i="19"/>
  <c r="N19" i="19"/>
  <c r="L19" i="19"/>
  <c r="I19" i="19"/>
  <c r="J19" i="19" s="1"/>
  <c r="H19" i="19"/>
  <c r="F19" i="19"/>
  <c r="N18" i="19"/>
  <c r="L18" i="19"/>
  <c r="I18" i="19"/>
  <c r="J18" i="19" s="1"/>
  <c r="H18" i="19"/>
  <c r="F18" i="19"/>
  <c r="N17" i="19"/>
  <c r="L17" i="19"/>
  <c r="I17" i="19"/>
  <c r="J17" i="19" s="1"/>
  <c r="H17" i="19"/>
  <c r="F17" i="19"/>
  <c r="N16" i="19"/>
  <c r="L16" i="19"/>
  <c r="I16" i="19"/>
  <c r="J16" i="19" s="1"/>
  <c r="H16" i="19"/>
  <c r="F16" i="19"/>
  <c r="N15" i="19"/>
  <c r="L15" i="19"/>
  <c r="I15" i="19"/>
  <c r="J15" i="19" s="1"/>
  <c r="H15" i="19"/>
  <c r="F15" i="19"/>
  <c r="N14" i="19"/>
  <c r="L14" i="19"/>
  <c r="I14" i="19"/>
  <c r="J14" i="19" s="1"/>
  <c r="H14" i="19"/>
  <c r="I49" i="19" s="1"/>
  <c r="K27" i="6" s="1"/>
  <c r="F14" i="19"/>
  <c r="N13" i="19"/>
  <c r="L13" i="19"/>
  <c r="O49" i="19" s="1"/>
  <c r="W27" i="6" s="1"/>
  <c r="I13" i="19"/>
  <c r="J13" i="19" s="1"/>
  <c r="H13" i="19"/>
  <c r="F13" i="19"/>
  <c r="R51" i="18"/>
  <c r="AG26" i="6" s="1"/>
  <c r="Q51" i="18"/>
  <c r="AF26" i="6" s="1"/>
  <c r="Q50" i="18"/>
  <c r="AD26" i="6" s="1"/>
  <c r="Q49" i="18"/>
  <c r="AB26" i="6" s="1"/>
  <c r="N51" i="18"/>
  <c r="Z26" i="6" s="1"/>
  <c r="N49" i="18"/>
  <c r="N50" i="18"/>
  <c r="H51" i="18"/>
  <c r="N26" i="6" s="1"/>
  <c r="H50" i="18"/>
  <c r="H49" i="18"/>
  <c r="J26" i="6" s="1"/>
  <c r="E51" i="18"/>
  <c r="H26" i="6" s="1"/>
  <c r="E50" i="18"/>
  <c r="F26" i="6" s="1"/>
  <c r="E49" i="18"/>
  <c r="D26" i="6" s="1"/>
  <c r="M43" i="18"/>
  <c r="K43" i="18"/>
  <c r="G43" i="18"/>
  <c r="E43" i="18"/>
  <c r="N31" i="18"/>
  <c r="L31" i="18"/>
  <c r="I31" i="18"/>
  <c r="J31" i="18" s="1"/>
  <c r="H31" i="18"/>
  <c r="F31" i="18"/>
  <c r="N30" i="18"/>
  <c r="L30" i="18"/>
  <c r="I30" i="18"/>
  <c r="J30" i="18" s="1"/>
  <c r="H30" i="18"/>
  <c r="F30" i="18"/>
  <c r="N29" i="18"/>
  <c r="L29" i="18"/>
  <c r="I29" i="18"/>
  <c r="J29" i="18" s="1"/>
  <c r="H29" i="18"/>
  <c r="F29" i="18"/>
  <c r="N28" i="18"/>
  <c r="L28" i="18"/>
  <c r="I28" i="18"/>
  <c r="J28" i="18" s="1"/>
  <c r="H28" i="18"/>
  <c r="F28" i="18"/>
  <c r="N27" i="18"/>
  <c r="L27" i="18"/>
  <c r="I27" i="18"/>
  <c r="J27" i="18" s="1"/>
  <c r="H27" i="18"/>
  <c r="F27" i="18"/>
  <c r="N26" i="18"/>
  <c r="L26" i="18"/>
  <c r="I26" i="18"/>
  <c r="H26" i="18"/>
  <c r="F26" i="18"/>
  <c r="N25" i="18"/>
  <c r="L25" i="18"/>
  <c r="I25" i="18"/>
  <c r="J25" i="18" s="1"/>
  <c r="H25" i="18"/>
  <c r="F25" i="18"/>
  <c r="N24" i="18"/>
  <c r="L24" i="18"/>
  <c r="J24" i="18"/>
  <c r="I24" i="18"/>
  <c r="H24" i="18"/>
  <c r="F24" i="18"/>
  <c r="N23" i="18"/>
  <c r="L23" i="18"/>
  <c r="O51" i="18" s="1"/>
  <c r="AA26" i="6" s="1"/>
  <c r="I23" i="18"/>
  <c r="J23" i="18" s="1"/>
  <c r="L51" i="18" s="1"/>
  <c r="U26" i="6" s="1"/>
  <c r="H23" i="18"/>
  <c r="I51" i="18" s="1"/>
  <c r="O26" i="6" s="1"/>
  <c r="F23" i="18"/>
  <c r="F51" i="18" s="1"/>
  <c r="I26" i="6" s="1"/>
  <c r="N22" i="18"/>
  <c r="L22" i="18"/>
  <c r="I22" i="18"/>
  <c r="H22" i="18"/>
  <c r="F22" i="18"/>
  <c r="N21" i="18"/>
  <c r="L21" i="18"/>
  <c r="J21" i="18"/>
  <c r="I21" i="18"/>
  <c r="H21" i="18"/>
  <c r="F21" i="18"/>
  <c r="N20" i="18"/>
  <c r="L20" i="18"/>
  <c r="I20" i="18"/>
  <c r="J20" i="18" s="1"/>
  <c r="H20" i="18"/>
  <c r="F20" i="18"/>
  <c r="N19" i="18"/>
  <c r="L19" i="18"/>
  <c r="I19" i="18"/>
  <c r="J19" i="18" s="1"/>
  <c r="H19" i="18"/>
  <c r="F19" i="18"/>
  <c r="N18" i="18"/>
  <c r="L18" i="18"/>
  <c r="I18" i="18"/>
  <c r="J18" i="18" s="1"/>
  <c r="H18" i="18"/>
  <c r="F18" i="18"/>
  <c r="N17" i="18"/>
  <c r="L17" i="18"/>
  <c r="I17" i="18"/>
  <c r="J17" i="18" s="1"/>
  <c r="H17" i="18"/>
  <c r="F17" i="18"/>
  <c r="N16" i="18"/>
  <c r="L16" i="18"/>
  <c r="I16" i="18"/>
  <c r="J16" i="18" s="1"/>
  <c r="H16" i="18"/>
  <c r="F16" i="18"/>
  <c r="N15" i="18"/>
  <c r="L15" i="18"/>
  <c r="I15" i="18"/>
  <c r="J15" i="18" s="1"/>
  <c r="H15" i="18"/>
  <c r="F15" i="18"/>
  <c r="N14" i="18"/>
  <c r="R49" i="18" s="1"/>
  <c r="AC26" i="6" s="1"/>
  <c r="L14" i="18"/>
  <c r="I14" i="18"/>
  <c r="J14" i="18" s="1"/>
  <c r="H14" i="18"/>
  <c r="F14" i="18"/>
  <c r="N13" i="18"/>
  <c r="L13" i="18"/>
  <c r="I13" i="18"/>
  <c r="H13" i="18"/>
  <c r="F13" i="18"/>
  <c r="K51" i="17"/>
  <c r="T24" i="6" s="1"/>
  <c r="Q51" i="17"/>
  <c r="AF24" i="6" s="1"/>
  <c r="Q50" i="17"/>
  <c r="AD24" i="6" s="1"/>
  <c r="Q49" i="17"/>
  <c r="AB24" i="6" s="1"/>
  <c r="N51" i="17"/>
  <c r="N50" i="17"/>
  <c r="N49" i="17"/>
  <c r="V24" i="6" s="1"/>
  <c r="H51" i="17"/>
  <c r="N24" i="6" s="1"/>
  <c r="H50" i="17"/>
  <c r="L24" i="6" s="1"/>
  <c r="H49" i="17"/>
  <c r="J24" i="6" s="1"/>
  <c r="E51" i="17"/>
  <c r="H24" i="6" s="1"/>
  <c r="E50" i="17"/>
  <c r="F24" i="6" s="1"/>
  <c r="E49" i="17"/>
  <c r="D24" i="6" s="1"/>
  <c r="M43" i="17"/>
  <c r="K43" i="17"/>
  <c r="G43" i="17"/>
  <c r="E43" i="17"/>
  <c r="N31" i="17"/>
  <c r="L31" i="17"/>
  <c r="I31" i="17"/>
  <c r="J31" i="17" s="1"/>
  <c r="H31" i="17"/>
  <c r="F31" i="17"/>
  <c r="N30" i="17"/>
  <c r="L30" i="17"/>
  <c r="I30" i="17"/>
  <c r="J30" i="17" s="1"/>
  <c r="H30" i="17"/>
  <c r="F30" i="17"/>
  <c r="N29" i="17"/>
  <c r="L29" i="17"/>
  <c r="I29" i="17"/>
  <c r="J29" i="17" s="1"/>
  <c r="H29" i="17"/>
  <c r="F29" i="17"/>
  <c r="N28" i="17"/>
  <c r="L28" i="17"/>
  <c r="I28" i="17"/>
  <c r="H28" i="17"/>
  <c r="F28" i="17"/>
  <c r="N27" i="17"/>
  <c r="L27" i="17"/>
  <c r="I27" i="17"/>
  <c r="J27" i="17" s="1"/>
  <c r="H27" i="17"/>
  <c r="F27" i="17"/>
  <c r="F50" i="17" s="1"/>
  <c r="G24" i="6" s="1"/>
  <c r="L26" i="17"/>
  <c r="I26" i="17"/>
  <c r="H26" i="17"/>
  <c r="F26" i="17"/>
  <c r="N25" i="17"/>
  <c r="L25" i="17"/>
  <c r="I25" i="17"/>
  <c r="J25" i="17" s="1"/>
  <c r="H25" i="17"/>
  <c r="I50" i="17" s="1"/>
  <c r="M24" i="6" s="1"/>
  <c r="F25" i="17"/>
  <c r="N24" i="17"/>
  <c r="L24" i="17"/>
  <c r="I24" i="17"/>
  <c r="J24" i="17" s="1"/>
  <c r="H24" i="17"/>
  <c r="F24" i="17"/>
  <c r="N23" i="17"/>
  <c r="L23" i="17"/>
  <c r="I23" i="17"/>
  <c r="J23" i="17" s="1"/>
  <c r="H23" i="17"/>
  <c r="F23" i="17"/>
  <c r="N22" i="17"/>
  <c r="R51" i="17" s="1"/>
  <c r="AG24" i="6" s="1"/>
  <c r="L22" i="17"/>
  <c r="O51" i="17" s="1"/>
  <c r="AA24" i="6" s="1"/>
  <c r="I22" i="17"/>
  <c r="J22" i="17" s="1"/>
  <c r="L51" i="17" s="1"/>
  <c r="U24" i="6" s="1"/>
  <c r="H22" i="17"/>
  <c r="I51" i="17" s="1"/>
  <c r="O24" i="6" s="1"/>
  <c r="F22" i="17"/>
  <c r="F51" i="17" s="1"/>
  <c r="I24" i="6" s="1"/>
  <c r="N21" i="17"/>
  <c r="L21" i="17"/>
  <c r="I21" i="17"/>
  <c r="J21" i="17" s="1"/>
  <c r="H21" i="17"/>
  <c r="F21" i="17"/>
  <c r="N20" i="17"/>
  <c r="L20" i="17"/>
  <c r="I20" i="17"/>
  <c r="J20" i="17" s="1"/>
  <c r="H20" i="17"/>
  <c r="F20" i="17"/>
  <c r="N19" i="17"/>
  <c r="L19" i="17"/>
  <c r="I19" i="17"/>
  <c r="J19" i="17" s="1"/>
  <c r="H19" i="17"/>
  <c r="F19" i="17"/>
  <c r="N18" i="17"/>
  <c r="L18" i="17"/>
  <c r="I18" i="17"/>
  <c r="J18" i="17" s="1"/>
  <c r="H18" i="17"/>
  <c r="F18" i="17"/>
  <c r="N17" i="17"/>
  <c r="L17" i="17"/>
  <c r="I17" i="17"/>
  <c r="J17" i="17" s="1"/>
  <c r="H17" i="17"/>
  <c r="F17" i="17"/>
  <c r="N16" i="17"/>
  <c r="L16" i="17"/>
  <c r="I16" i="17"/>
  <c r="J16" i="17" s="1"/>
  <c r="H16" i="17"/>
  <c r="F16" i="17"/>
  <c r="N15" i="17"/>
  <c r="L15" i="17"/>
  <c r="I15" i="17"/>
  <c r="J15" i="17" s="1"/>
  <c r="H15" i="17"/>
  <c r="F15" i="17"/>
  <c r="N14" i="17"/>
  <c r="L14" i="17"/>
  <c r="I14" i="17"/>
  <c r="J14" i="17" s="1"/>
  <c r="H14" i="17"/>
  <c r="F14" i="17"/>
  <c r="N13" i="17"/>
  <c r="L13" i="17"/>
  <c r="I13" i="17"/>
  <c r="H13" i="17"/>
  <c r="F13" i="17"/>
  <c r="Q56" i="15"/>
  <c r="AD23" i="6" s="1"/>
  <c r="Q55" i="15"/>
  <c r="AB23" i="6" s="1"/>
  <c r="N56" i="15"/>
  <c r="X23" i="6" s="1"/>
  <c r="N55" i="15"/>
  <c r="V23" i="6" s="1"/>
  <c r="H56" i="15"/>
  <c r="L23" i="6" s="1"/>
  <c r="H55" i="15"/>
  <c r="J23" i="6" s="1"/>
  <c r="E56" i="15"/>
  <c r="F23" i="6" s="1"/>
  <c r="E55" i="15"/>
  <c r="D23" i="6" s="1"/>
  <c r="Q102" i="16"/>
  <c r="AD22" i="6" s="1"/>
  <c r="Q101" i="16"/>
  <c r="AB22" i="6" s="1"/>
  <c r="N102" i="16"/>
  <c r="X22" i="6" s="1"/>
  <c r="N101" i="16"/>
  <c r="V22" i="6" s="1"/>
  <c r="H102" i="16"/>
  <c r="L22" i="6" s="1"/>
  <c r="H101" i="16"/>
  <c r="J22" i="6" s="1"/>
  <c r="E101" i="16"/>
  <c r="D22" i="6" s="1"/>
  <c r="H93" i="16"/>
  <c r="I93" i="16"/>
  <c r="J93" i="16" s="1"/>
  <c r="F93" i="16"/>
  <c r="N93" i="16"/>
  <c r="L93" i="16"/>
  <c r="E102" i="16"/>
  <c r="F22" i="6" s="1"/>
  <c r="M95" i="16"/>
  <c r="K95" i="16"/>
  <c r="G95" i="16"/>
  <c r="E95" i="16"/>
  <c r="N92" i="16"/>
  <c r="L92" i="16"/>
  <c r="I92" i="16"/>
  <c r="J92" i="16" s="1"/>
  <c r="H92" i="16"/>
  <c r="F92" i="16"/>
  <c r="N91" i="16"/>
  <c r="L91" i="16"/>
  <c r="I91" i="16"/>
  <c r="J91" i="16" s="1"/>
  <c r="H91" i="16"/>
  <c r="F91" i="16"/>
  <c r="N90" i="16"/>
  <c r="L90" i="16"/>
  <c r="I90" i="16"/>
  <c r="J90" i="16" s="1"/>
  <c r="H90" i="16"/>
  <c r="F90" i="16"/>
  <c r="N89" i="16"/>
  <c r="L89" i="16"/>
  <c r="I89" i="16"/>
  <c r="J89" i="16" s="1"/>
  <c r="H89" i="16"/>
  <c r="F89" i="16"/>
  <c r="N88" i="16"/>
  <c r="L88" i="16"/>
  <c r="I88" i="16"/>
  <c r="J88" i="16" s="1"/>
  <c r="H88" i="16"/>
  <c r="F88" i="16"/>
  <c r="N87" i="16"/>
  <c r="L87" i="16"/>
  <c r="I87" i="16"/>
  <c r="J87" i="16" s="1"/>
  <c r="H87" i="16"/>
  <c r="F87" i="16"/>
  <c r="N86" i="16"/>
  <c r="L86" i="16"/>
  <c r="I86" i="16"/>
  <c r="H86" i="16"/>
  <c r="F86" i="16"/>
  <c r="N85" i="16"/>
  <c r="L85" i="16"/>
  <c r="I85" i="16"/>
  <c r="J85" i="16" s="1"/>
  <c r="H85" i="16"/>
  <c r="F85" i="16"/>
  <c r="N84" i="16"/>
  <c r="L84" i="16"/>
  <c r="I84" i="16"/>
  <c r="J84" i="16" s="1"/>
  <c r="H84" i="16"/>
  <c r="F84" i="16"/>
  <c r="N83" i="16"/>
  <c r="L83" i="16"/>
  <c r="I83" i="16"/>
  <c r="J83" i="16" s="1"/>
  <c r="H83" i="16"/>
  <c r="F83" i="16"/>
  <c r="N82" i="16"/>
  <c r="L82" i="16"/>
  <c r="I82" i="16"/>
  <c r="J82" i="16" s="1"/>
  <c r="H82" i="16"/>
  <c r="F82" i="16"/>
  <c r="N81" i="16"/>
  <c r="L81" i="16"/>
  <c r="I81" i="16"/>
  <c r="J81" i="16" s="1"/>
  <c r="H81" i="16"/>
  <c r="F81" i="16"/>
  <c r="N80" i="16"/>
  <c r="L80" i="16"/>
  <c r="I80" i="16"/>
  <c r="J80" i="16" s="1"/>
  <c r="H80" i="16"/>
  <c r="F80" i="16"/>
  <c r="N79" i="16"/>
  <c r="L79" i="16"/>
  <c r="I79" i="16"/>
  <c r="J79" i="16" s="1"/>
  <c r="H79" i="16"/>
  <c r="F79" i="16"/>
  <c r="N78" i="16"/>
  <c r="L78" i="16"/>
  <c r="I78" i="16"/>
  <c r="J78" i="16" s="1"/>
  <c r="H78" i="16"/>
  <c r="F78" i="16"/>
  <c r="N77" i="16"/>
  <c r="L77" i="16"/>
  <c r="I77" i="16"/>
  <c r="J77" i="16" s="1"/>
  <c r="H77" i="16"/>
  <c r="F77" i="16"/>
  <c r="N76" i="16"/>
  <c r="L76" i="16"/>
  <c r="I76" i="16"/>
  <c r="J76" i="16" s="1"/>
  <c r="H76" i="16"/>
  <c r="F76" i="16"/>
  <c r="N75" i="16"/>
  <c r="L75" i="16"/>
  <c r="I75" i="16"/>
  <c r="J75" i="16" s="1"/>
  <c r="H75" i="16"/>
  <c r="F75" i="16"/>
  <c r="N74" i="16"/>
  <c r="L74" i="16"/>
  <c r="I74" i="16"/>
  <c r="J74" i="16" s="1"/>
  <c r="H74" i="16"/>
  <c r="F74" i="16"/>
  <c r="N73" i="16"/>
  <c r="L73" i="16"/>
  <c r="I73" i="16"/>
  <c r="J73" i="16" s="1"/>
  <c r="H73" i="16"/>
  <c r="F73" i="16"/>
  <c r="N72" i="16"/>
  <c r="L72" i="16"/>
  <c r="I72" i="16"/>
  <c r="J72" i="16" s="1"/>
  <c r="H72" i="16"/>
  <c r="F72" i="16"/>
  <c r="N71" i="16"/>
  <c r="L71" i="16"/>
  <c r="I71" i="16"/>
  <c r="J71" i="16" s="1"/>
  <c r="H71" i="16"/>
  <c r="F71" i="16"/>
  <c r="N70" i="16"/>
  <c r="L70" i="16"/>
  <c r="I70" i="16"/>
  <c r="J70" i="16" s="1"/>
  <c r="H70" i="16"/>
  <c r="F70" i="16"/>
  <c r="N69" i="16"/>
  <c r="L69" i="16"/>
  <c r="I69" i="16"/>
  <c r="J69" i="16" s="1"/>
  <c r="H69" i="16"/>
  <c r="F69" i="16"/>
  <c r="N68" i="16"/>
  <c r="L68" i="16"/>
  <c r="I68" i="16"/>
  <c r="J68" i="16" s="1"/>
  <c r="H68" i="16"/>
  <c r="F68" i="16"/>
  <c r="N67" i="16"/>
  <c r="L67" i="16"/>
  <c r="I67" i="16"/>
  <c r="J67" i="16" s="1"/>
  <c r="H67" i="16"/>
  <c r="F67" i="16"/>
  <c r="N66" i="16"/>
  <c r="L66" i="16"/>
  <c r="I66" i="16"/>
  <c r="J66" i="16" s="1"/>
  <c r="H66" i="16"/>
  <c r="F66" i="16"/>
  <c r="N65" i="16"/>
  <c r="L65" i="16"/>
  <c r="I65" i="16"/>
  <c r="J65" i="16" s="1"/>
  <c r="H65" i="16"/>
  <c r="F65" i="16"/>
  <c r="N64" i="16"/>
  <c r="L64" i="16"/>
  <c r="I64" i="16"/>
  <c r="J64" i="16" s="1"/>
  <c r="H64" i="16"/>
  <c r="F64" i="16"/>
  <c r="N63" i="16"/>
  <c r="L63" i="16"/>
  <c r="I63" i="16"/>
  <c r="J63" i="16" s="1"/>
  <c r="H63" i="16"/>
  <c r="F63" i="16"/>
  <c r="N62" i="16"/>
  <c r="L62" i="16"/>
  <c r="I62" i="16"/>
  <c r="J62" i="16" s="1"/>
  <c r="H62" i="16"/>
  <c r="F62" i="16"/>
  <c r="N61" i="16"/>
  <c r="L61" i="16"/>
  <c r="I61" i="16"/>
  <c r="J61" i="16" s="1"/>
  <c r="H61" i="16"/>
  <c r="F61" i="16"/>
  <c r="N60" i="16"/>
  <c r="L60" i="16"/>
  <c r="I60" i="16"/>
  <c r="J60" i="16" s="1"/>
  <c r="H60" i="16"/>
  <c r="F60" i="16"/>
  <c r="N59" i="16"/>
  <c r="L59" i="16"/>
  <c r="I59" i="16"/>
  <c r="J59" i="16" s="1"/>
  <c r="H59" i="16"/>
  <c r="F59" i="16"/>
  <c r="N58" i="16"/>
  <c r="L58" i="16"/>
  <c r="I58" i="16"/>
  <c r="J58" i="16" s="1"/>
  <c r="H58" i="16"/>
  <c r="F58" i="16"/>
  <c r="N57" i="16"/>
  <c r="L57" i="16"/>
  <c r="I57" i="16"/>
  <c r="J57" i="16" s="1"/>
  <c r="H57" i="16"/>
  <c r="F57" i="16"/>
  <c r="N56" i="16"/>
  <c r="L56" i="16"/>
  <c r="I56" i="16"/>
  <c r="J56" i="16" s="1"/>
  <c r="H56" i="16"/>
  <c r="F56" i="16"/>
  <c r="N55" i="16"/>
  <c r="L55" i="16"/>
  <c r="I55" i="16"/>
  <c r="J55" i="16" s="1"/>
  <c r="H55" i="16"/>
  <c r="F55" i="16"/>
  <c r="N54" i="16"/>
  <c r="L54" i="16"/>
  <c r="I54" i="16"/>
  <c r="J54" i="16" s="1"/>
  <c r="H54" i="16"/>
  <c r="F54" i="16"/>
  <c r="N53" i="16"/>
  <c r="L53" i="16"/>
  <c r="I53" i="16"/>
  <c r="J53" i="16" s="1"/>
  <c r="H53" i="16"/>
  <c r="F53" i="16"/>
  <c r="N52" i="16"/>
  <c r="L52" i="16"/>
  <c r="I52" i="16"/>
  <c r="J52" i="16" s="1"/>
  <c r="H52" i="16"/>
  <c r="F52" i="16"/>
  <c r="N51" i="16"/>
  <c r="L51" i="16"/>
  <c r="I51" i="16"/>
  <c r="J51" i="16" s="1"/>
  <c r="H51" i="16"/>
  <c r="F51" i="16"/>
  <c r="N50" i="16"/>
  <c r="L50" i="16"/>
  <c r="I50" i="16"/>
  <c r="J50" i="16" s="1"/>
  <c r="H50" i="16"/>
  <c r="F50" i="16"/>
  <c r="N49" i="16"/>
  <c r="L49" i="16"/>
  <c r="I49" i="16"/>
  <c r="J49" i="16" s="1"/>
  <c r="H49" i="16"/>
  <c r="F49" i="16"/>
  <c r="N48" i="16"/>
  <c r="L48" i="16"/>
  <c r="I48" i="16"/>
  <c r="J48" i="16" s="1"/>
  <c r="H48" i="16"/>
  <c r="F48" i="16"/>
  <c r="N47" i="16"/>
  <c r="L47" i="16"/>
  <c r="I47" i="16"/>
  <c r="J47" i="16" s="1"/>
  <c r="H47" i="16"/>
  <c r="F47" i="16"/>
  <c r="N46" i="16"/>
  <c r="L46" i="16"/>
  <c r="I46" i="16"/>
  <c r="J46" i="16" s="1"/>
  <c r="H46" i="16"/>
  <c r="F46" i="16"/>
  <c r="N45" i="16"/>
  <c r="L45" i="16"/>
  <c r="I45" i="16"/>
  <c r="J45" i="16" s="1"/>
  <c r="H45" i="16"/>
  <c r="F45" i="16"/>
  <c r="N44" i="16"/>
  <c r="L44" i="16"/>
  <c r="I44" i="16"/>
  <c r="J44" i="16" s="1"/>
  <c r="H44" i="16"/>
  <c r="F44" i="16"/>
  <c r="N43" i="16"/>
  <c r="L43" i="16"/>
  <c r="I43" i="16"/>
  <c r="J43" i="16" s="1"/>
  <c r="H43" i="16"/>
  <c r="F43" i="16"/>
  <c r="N42" i="16"/>
  <c r="L42" i="16"/>
  <c r="I42" i="16"/>
  <c r="J42" i="16" s="1"/>
  <c r="H42" i="16"/>
  <c r="F42" i="16"/>
  <c r="N41" i="16"/>
  <c r="L41" i="16"/>
  <c r="I41" i="16"/>
  <c r="J41" i="16" s="1"/>
  <c r="H41" i="16"/>
  <c r="F41" i="16"/>
  <c r="N40" i="16"/>
  <c r="L40" i="16"/>
  <c r="I40" i="16"/>
  <c r="J40" i="16" s="1"/>
  <c r="H40" i="16"/>
  <c r="F40" i="16"/>
  <c r="N39" i="16"/>
  <c r="L39" i="16"/>
  <c r="I39" i="16"/>
  <c r="J39" i="16" s="1"/>
  <c r="H39" i="16"/>
  <c r="F39" i="16"/>
  <c r="N38" i="16"/>
  <c r="L38" i="16"/>
  <c r="I38" i="16"/>
  <c r="J38" i="16" s="1"/>
  <c r="H38" i="16"/>
  <c r="F38" i="16"/>
  <c r="N37" i="16"/>
  <c r="L37" i="16"/>
  <c r="I37" i="16"/>
  <c r="J37" i="16" s="1"/>
  <c r="H37" i="16"/>
  <c r="F37" i="16"/>
  <c r="N36" i="16"/>
  <c r="L36" i="16"/>
  <c r="I36" i="16"/>
  <c r="J36" i="16" s="1"/>
  <c r="H36" i="16"/>
  <c r="F36" i="16"/>
  <c r="N35" i="16"/>
  <c r="L35" i="16"/>
  <c r="I35" i="16"/>
  <c r="J35" i="16" s="1"/>
  <c r="H35" i="16"/>
  <c r="F35" i="16"/>
  <c r="N34" i="16"/>
  <c r="L34" i="16"/>
  <c r="I34" i="16"/>
  <c r="J34" i="16" s="1"/>
  <c r="H34" i="16"/>
  <c r="F34" i="16"/>
  <c r="N33" i="16"/>
  <c r="L33" i="16"/>
  <c r="I33" i="16"/>
  <c r="J33" i="16" s="1"/>
  <c r="H33" i="16"/>
  <c r="F33" i="16"/>
  <c r="N32" i="16"/>
  <c r="L32" i="16"/>
  <c r="I32" i="16"/>
  <c r="J32" i="16" s="1"/>
  <c r="H32" i="16"/>
  <c r="F32" i="16"/>
  <c r="N31" i="16"/>
  <c r="L31" i="16"/>
  <c r="I31" i="16"/>
  <c r="J31" i="16" s="1"/>
  <c r="H31" i="16"/>
  <c r="F31" i="16"/>
  <c r="N30" i="16"/>
  <c r="L30" i="16"/>
  <c r="I30" i="16"/>
  <c r="J30" i="16" s="1"/>
  <c r="H30" i="16"/>
  <c r="F30" i="16"/>
  <c r="N29" i="16"/>
  <c r="L29" i="16"/>
  <c r="I29" i="16"/>
  <c r="J29" i="16" s="1"/>
  <c r="H29" i="16"/>
  <c r="F29" i="16"/>
  <c r="N28" i="16"/>
  <c r="L28" i="16"/>
  <c r="I28" i="16"/>
  <c r="J28" i="16" s="1"/>
  <c r="H28" i="16"/>
  <c r="F28" i="16"/>
  <c r="N27" i="16"/>
  <c r="L27" i="16"/>
  <c r="I27" i="16"/>
  <c r="J27" i="16" s="1"/>
  <c r="H27" i="16"/>
  <c r="F27" i="16"/>
  <c r="N26" i="16"/>
  <c r="L26" i="16"/>
  <c r="I26" i="16"/>
  <c r="J26" i="16" s="1"/>
  <c r="H26" i="16"/>
  <c r="F26" i="16"/>
  <c r="N25" i="16"/>
  <c r="L25" i="16"/>
  <c r="I25" i="16"/>
  <c r="J25" i="16" s="1"/>
  <c r="H25" i="16"/>
  <c r="F25" i="16"/>
  <c r="N24" i="16"/>
  <c r="L24" i="16"/>
  <c r="I24" i="16"/>
  <c r="J24" i="16" s="1"/>
  <c r="H24" i="16"/>
  <c r="F24" i="16"/>
  <c r="N23" i="16"/>
  <c r="L23" i="16"/>
  <c r="I23" i="16"/>
  <c r="J23" i="16" s="1"/>
  <c r="H23" i="16"/>
  <c r="F23" i="16"/>
  <c r="N22" i="16"/>
  <c r="L22" i="16"/>
  <c r="I22" i="16"/>
  <c r="J22" i="16" s="1"/>
  <c r="H22" i="16"/>
  <c r="F22" i="16"/>
  <c r="N21" i="16"/>
  <c r="L21" i="16"/>
  <c r="I21" i="16"/>
  <c r="J21" i="16" s="1"/>
  <c r="H21" i="16"/>
  <c r="F21" i="16"/>
  <c r="N20" i="16"/>
  <c r="L20" i="16"/>
  <c r="I20" i="16"/>
  <c r="J20" i="16" s="1"/>
  <c r="H20" i="16"/>
  <c r="F20" i="16"/>
  <c r="N19" i="16"/>
  <c r="L19" i="16"/>
  <c r="I19" i="16"/>
  <c r="J19" i="16" s="1"/>
  <c r="H19" i="16"/>
  <c r="F19" i="16"/>
  <c r="N18" i="16"/>
  <c r="L18" i="16"/>
  <c r="I18" i="16"/>
  <c r="J18" i="16" s="1"/>
  <c r="H18" i="16"/>
  <c r="F18" i="16"/>
  <c r="N17" i="16"/>
  <c r="L17" i="16"/>
  <c r="I17" i="16"/>
  <c r="J17" i="16" s="1"/>
  <c r="H17" i="16"/>
  <c r="F17" i="16"/>
  <c r="N16" i="16"/>
  <c r="L16" i="16"/>
  <c r="I16" i="16"/>
  <c r="J16" i="16" s="1"/>
  <c r="H16" i="16"/>
  <c r="F16" i="16"/>
  <c r="N15" i="16"/>
  <c r="L15" i="16"/>
  <c r="I15" i="16"/>
  <c r="J15" i="16" s="1"/>
  <c r="H15" i="16"/>
  <c r="F15" i="16"/>
  <c r="N14" i="16"/>
  <c r="L14" i="16"/>
  <c r="I14" i="16"/>
  <c r="J14" i="16" s="1"/>
  <c r="H14" i="16"/>
  <c r="F14" i="16"/>
  <c r="N13" i="16"/>
  <c r="L13" i="16"/>
  <c r="I13" i="16"/>
  <c r="J13" i="16" s="1"/>
  <c r="H13" i="16"/>
  <c r="F13" i="16"/>
  <c r="M49" i="15"/>
  <c r="K49" i="15"/>
  <c r="P55" i="15" s="1"/>
  <c r="G49" i="15"/>
  <c r="E49" i="15"/>
  <c r="G56" i="15" s="1"/>
  <c r="N47" i="15"/>
  <c r="L47" i="15"/>
  <c r="I47" i="15"/>
  <c r="J47" i="15" s="1"/>
  <c r="H47" i="15"/>
  <c r="F47" i="15"/>
  <c r="N46" i="15"/>
  <c r="L46" i="15"/>
  <c r="I46" i="15"/>
  <c r="J46" i="15" s="1"/>
  <c r="H46" i="15"/>
  <c r="F46" i="15"/>
  <c r="N45" i="15"/>
  <c r="L45" i="15"/>
  <c r="I45" i="15"/>
  <c r="J45" i="15" s="1"/>
  <c r="H45" i="15"/>
  <c r="F45" i="15"/>
  <c r="N44" i="15"/>
  <c r="L44" i="15"/>
  <c r="I44" i="15"/>
  <c r="J44" i="15" s="1"/>
  <c r="H44" i="15"/>
  <c r="F44" i="15"/>
  <c r="N43" i="15"/>
  <c r="L43" i="15"/>
  <c r="I43" i="15"/>
  <c r="J43" i="15" s="1"/>
  <c r="H43" i="15"/>
  <c r="F43" i="15"/>
  <c r="N42" i="15"/>
  <c r="L42" i="15"/>
  <c r="I42" i="15"/>
  <c r="J42" i="15" s="1"/>
  <c r="H42" i="15"/>
  <c r="F42" i="15"/>
  <c r="N41" i="15"/>
  <c r="L41" i="15"/>
  <c r="I41" i="15"/>
  <c r="J41" i="15" s="1"/>
  <c r="H41" i="15"/>
  <c r="F41" i="15"/>
  <c r="N40" i="15"/>
  <c r="L40" i="15"/>
  <c r="I40" i="15"/>
  <c r="J40" i="15" s="1"/>
  <c r="H40" i="15"/>
  <c r="F40" i="15"/>
  <c r="N39" i="15"/>
  <c r="L39" i="15"/>
  <c r="I39" i="15"/>
  <c r="J39" i="15" s="1"/>
  <c r="H39" i="15"/>
  <c r="F39" i="15"/>
  <c r="N38" i="15"/>
  <c r="L38" i="15"/>
  <c r="I38" i="15"/>
  <c r="J38" i="15" s="1"/>
  <c r="H38" i="15"/>
  <c r="F38" i="15"/>
  <c r="N37" i="15"/>
  <c r="L37" i="15"/>
  <c r="I37" i="15"/>
  <c r="J37" i="15" s="1"/>
  <c r="H37" i="15"/>
  <c r="F37" i="15"/>
  <c r="N36" i="15"/>
  <c r="L36" i="15"/>
  <c r="I36" i="15"/>
  <c r="J36" i="15" s="1"/>
  <c r="H36" i="15"/>
  <c r="F36" i="15"/>
  <c r="N35" i="15"/>
  <c r="L35" i="15"/>
  <c r="I35" i="15"/>
  <c r="J35" i="15" s="1"/>
  <c r="H35" i="15"/>
  <c r="F35" i="15"/>
  <c r="N34" i="15"/>
  <c r="L34" i="15"/>
  <c r="I34" i="15"/>
  <c r="J34" i="15" s="1"/>
  <c r="H34" i="15"/>
  <c r="F34" i="15"/>
  <c r="N33" i="15"/>
  <c r="L33" i="15"/>
  <c r="I33" i="15"/>
  <c r="J33" i="15" s="1"/>
  <c r="H33" i="15"/>
  <c r="F33" i="15"/>
  <c r="N32" i="15"/>
  <c r="L32" i="15"/>
  <c r="I32" i="15"/>
  <c r="J32" i="15" s="1"/>
  <c r="H32" i="15"/>
  <c r="F32" i="15"/>
  <c r="N31" i="15"/>
  <c r="L31" i="15"/>
  <c r="I31" i="15"/>
  <c r="J31" i="15" s="1"/>
  <c r="H31" i="15"/>
  <c r="F31" i="15"/>
  <c r="N30" i="15"/>
  <c r="L30" i="15"/>
  <c r="I30" i="15"/>
  <c r="J30" i="15" s="1"/>
  <c r="H30" i="15"/>
  <c r="F30" i="15"/>
  <c r="N29" i="15"/>
  <c r="L29" i="15"/>
  <c r="I29" i="15"/>
  <c r="J29" i="15" s="1"/>
  <c r="H29" i="15"/>
  <c r="F29" i="15"/>
  <c r="N28" i="15"/>
  <c r="L28" i="15"/>
  <c r="I28" i="15"/>
  <c r="J28" i="15" s="1"/>
  <c r="H28" i="15"/>
  <c r="F28" i="15"/>
  <c r="N27" i="15"/>
  <c r="L27" i="15"/>
  <c r="I27" i="15"/>
  <c r="J27" i="15" s="1"/>
  <c r="H27" i="15"/>
  <c r="F27" i="15"/>
  <c r="N26" i="15"/>
  <c r="L26" i="15"/>
  <c r="I26" i="15"/>
  <c r="H26" i="15"/>
  <c r="F26" i="15"/>
  <c r="N25" i="15"/>
  <c r="L25" i="15"/>
  <c r="I25" i="15"/>
  <c r="J25" i="15" s="1"/>
  <c r="H25" i="15"/>
  <c r="F25" i="15"/>
  <c r="N24" i="15"/>
  <c r="L24" i="15"/>
  <c r="I24" i="15"/>
  <c r="J24" i="15" s="1"/>
  <c r="H24" i="15"/>
  <c r="F24" i="15"/>
  <c r="N23" i="15"/>
  <c r="L23" i="15"/>
  <c r="I23" i="15"/>
  <c r="J23" i="15" s="1"/>
  <c r="H23" i="15"/>
  <c r="F23" i="15"/>
  <c r="N22" i="15"/>
  <c r="L22" i="15"/>
  <c r="I22" i="15"/>
  <c r="J22" i="15" s="1"/>
  <c r="H22" i="15"/>
  <c r="F22" i="15"/>
  <c r="N21" i="15"/>
  <c r="L21" i="15"/>
  <c r="I21" i="15"/>
  <c r="J21" i="15" s="1"/>
  <c r="H21" i="15"/>
  <c r="F21" i="15"/>
  <c r="N20" i="15"/>
  <c r="L20" i="15"/>
  <c r="I20" i="15"/>
  <c r="J20" i="15" s="1"/>
  <c r="H20" i="15"/>
  <c r="F20" i="15"/>
  <c r="N19" i="15"/>
  <c r="L19" i="15"/>
  <c r="I19" i="15"/>
  <c r="J19" i="15" s="1"/>
  <c r="H19" i="15"/>
  <c r="F19" i="15"/>
  <c r="N18" i="15"/>
  <c r="L18" i="15"/>
  <c r="I18" i="15"/>
  <c r="J18" i="15" s="1"/>
  <c r="H18" i="15"/>
  <c r="F18" i="15"/>
  <c r="N17" i="15"/>
  <c r="L17" i="15"/>
  <c r="I17" i="15"/>
  <c r="J17" i="15" s="1"/>
  <c r="H17" i="15"/>
  <c r="F17" i="15"/>
  <c r="N16" i="15"/>
  <c r="L16" i="15"/>
  <c r="I16" i="15"/>
  <c r="J16" i="15" s="1"/>
  <c r="H16" i="15"/>
  <c r="F16" i="15"/>
  <c r="N15" i="15"/>
  <c r="L15" i="15"/>
  <c r="I15" i="15"/>
  <c r="J15" i="15" s="1"/>
  <c r="H15" i="15"/>
  <c r="F15" i="15"/>
  <c r="N14" i="15"/>
  <c r="L14" i="15"/>
  <c r="I14" i="15"/>
  <c r="H14" i="15"/>
  <c r="F14" i="15"/>
  <c r="N13" i="15"/>
  <c r="L13" i="15"/>
  <c r="I13" i="15"/>
  <c r="H13" i="15"/>
  <c r="F13" i="15"/>
  <c r="Q51" i="14"/>
  <c r="AF21" i="6" s="1"/>
  <c r="AD21" i="6"/>
  <c r="Q49" i="14"/>
  <c r="AB21" i="6" s="1"/>
  <c r="H51" i="14"/>
  <c r="N21" i="6" s="1"/>
  <c r="L21" i="6"/>
  <c r="H49" i="14"/>
  <c r="J21" i="6" s="1"/>
  <c r="N51" i="14"/>
  <c r="Z21" i="6" s="1"/>
  <c r="X21" i="6"/>
  <c r="N49" i="14"/>
  <c r="V21" i="6" s="1"/>
  <c r="E51" i="14"/>
  <c r="H21" i="6" s="1"/>
  <c r="E50" i="14"/>
  <c r="F21" i="6" s="1"/>
  <c r="E49" i="14"/>
  <c r="D21" i="6" s="1"/>
  <c r="M43" i="14"/>
  <c r="K43" i="14"/>
  <c r="G43" i="14"/>
  <c r="E43" i="14"/>
  <c r="N41" i="14"/>
  <c r="L41" i="14"/>
  <c r="I41" i="14"/>
  <c r="J41" i="14" s="1"/>
  <c r="H41" i="14"/>
  <c r="F41" i="14"/>
  <c r="N40" i="14"/>
  <c r="L40" i="14"/>
  <c r="I40" i="14"/>
  <c r="J40" i="14" s="1"/>
  <c r="H40" i="14"/>
  <c r="F40" i="14"/>
  <c r="N39" i="14"/>
  <c r="L39" i="14"/>
  <c r="J39" i="14"/>
  <c r="I39" i="14"/>
  <c r="H39" i="14"/>
  <c r="F39" i="14"/>
  <c r="N38" i="14"/>
  <c r="L38" i="14"/>
  <c r="I38" i="14"/>
  <c r="J38" i="14" s="1"/>
  <c r="H38" i="14"/>
  <c r="F38" i="14"/>
  <c r="N37" i="14"/>
  <c r="L37" i="14"/>
  <c r="I37" i="14"/>
  <c r="J37" i="14" s="1"/>
  <c r="H37" i="14"/>
  <c r="F37" i="14"/>
  <c r="N36" i="14"/>
  <c r="L36" i="14"/>
  <c r="I36" i="14"/>
  <c r="J36" i="14" s="1"/>
  <c r="H36" i="14"/>
  <c r="F36" i="14"/>
  <c r="N35" i="14"/>
  <c r="L35" i="14"/>
  <c r="I35" i="14"/>
  <c r="J35" i="14" s="1"/>
  <c r="H35" i="14"/>
  <c r="F35" i="14"/>
  <c r="N34" i="14"/>
  <c r="L34" i="14"/>
  <c r="I34" i="14"/>
  <c r="J34" i="14" s="1"/>
  <c r="H34" i="14"/>
  <c r="F34" i="14"/>
  <c r="N33" i="14"/>
  <c r="L33" i="14"/>
  <c r="I33" i="14"/>
  <c r="J33" i="14" s="1"/>
  <c r="H33" i="14"/>
  <c r="F33" i="14"/>
  <c r="N32" i="14"/>
  <c r="L32" i="14"/>
  <c r="O50" i="14" s="1"/>
  <c r="I32" i="14"/>
  <c r="J32" i="14" s="1"/>
  <c r="H32" i="14"/>
  <c r="F32" i="14"/>
  <c r="N31" i="14"/>
  <c r="R50" i="14" s="1"/>
  <c r="L31" i="14"/>
  <c r="I31" i="14"/>
  <c r="J31" i="14" s="1"/>
  <c r="H31" i="14"/>
  <c r="F31" i="14"/>
  <c r="N30" i="14"/>
  <c r="L30" i="14"/>
  <c r="I30" i="14"/>
  <c r="J30" i="14" s="1"/>
  <c r="H30" i="14"/>
  <c r="F30" i="14"/>
  <c r="N29" i="14"/>
  <c r="L29" i="14"/>
  <c r="I29" i="14"/>
  <c r="J29" i="14" s="1"/>
  <c r="H29" i="14"/>
  <c r="F29" i="14"/>
  <c r="N28" i="14"/>
  <c r="L28" i="14"/>
  <c r="I28" i="14"/>
  <c r="J28" i="14" s="1"/>
  <c r="H28" i="14"/>
  <c r="F28" i="14"/>
  <c r="N27" i="14"/>
  <c r="L27" i="14"/>
  <c r="I27" i="14"/>
  <c r="J27" i="14" s="1"/>
  <c r="H27" i="14"/>
  <c r="F27" i="14"/>
  <c r="N26" i="14"/>
  <c r="L26" i="14"/>
  <c r="I26" i="14"/>
  <c r="J26" i="14" s="1"/>
  <c r="H26" i="14"/>
  <c r="F26" i="14"/>
  <c r="N25" i="14"/>
  <c r="R51" i="14" s="1"/>
  <c r="L25" i="14"/>
  <c r="O51" i="14" s="1"/>
  <c r="I25" i="14"/>
  <c r="J25" i="14" s="1"/>
  <c r="H25" i="14"/>
  <c r="F25" i="14"/>
  <c r="N24" i="14"/>
  <c r="L24" i="14"/>
  <c r="I24" i="14"/>
  <c r="J24" i="14" s="1"/>
  <c r="H24" i="14"/>
  <c r="F24" i="14"/>
  <c r="N23" i="14"/>
  <c r="L23" i="14"/>
  <c r="I23" i="14"/>
  <c r="J23" i="14" s="1"/>
  <c r="H23" i="14"/>
  <c r="F23" i="14"/>
  <c r="N22" i="14"/>
  <c r="L22" i="14"/>
  <c r="I22" i="14"/>
  <c r="J22" i="14" s="1"/>
  <c r="H22" i="14"/>
  <c r="F22" i="14"/>
  <c r="N21" i="14"/>
  <c r="L21" i="14"/>
  <c r="I21" i="14"/>
  <c r="J21" i="14" s="1"/>
  <c r="H21" i="14"/>
  <c r="F21" i="14"/>
  <c r="N20" i="14"/>
  <c r="L20" i="14"/>
  <c r="I20" i="14"/>
  <c r="J20" i="14" s="1"/>
  <c r="H20" i="14"/>
  <c r="F20" i="14"/>
  <c r="N19" i="14"/>
  <c r="L19" i="14"/>
  <c r="I19" i="14"/>
  <c r="J19" i="14" s="1"/>
  <c r="H19" i="14"/>
  <c r="F19" i="14"/>
  <c r="N18" i="14"/>
  <c r="L18" i="14"/>
  <c r="I18" i="14"/>
  <c r="J18" i="14" s="1"/>
  <c r="H18" i="14"/>
  <c r="F18" i="14"/>
  <c r="N17" i="14"/>
  <c r="L17" i="14"/>
  <c r="I17" i="14"/>
  <c r="J17" i="14" s="1"/>
  <c r="H17" i="14"/>
  <c r="F17" i="14"/>
  <c r="N16" i="14"/>
  <c r="L16" i="14"/>
  <c r="I16" i="14"/>
  <c r="J16" i="14" s="1"/>
  <c r="H16" i="14"/>
  <c r="F16" i="14"/>
  <c r="N15" i="14"/>
  <c r="L15" i="14"/>
  <c r="I15" i="14"/>
  <c r="J15" i="14" s="1"/>
  <c r="H15" i="14"/>
  <c r="F15" i="14"/>
  <c r="N14" i="14"/>
  <c r="L14" i="14"/>
  <c r="I14" i="14"/>
  <c r="J14" i="14" s="1"/>
  <c r="H14" i="14"/>
  <c r="F14" i="14"/>
  <c r="N13" i="14"/>
  <c r="R49" i="14" s="1"/>
  <c r="L13" i="14"/>
  <c r="O49" i="14" s="1"/>
  <c r="I13" i="14"/>
  <c r="H13" i="14"/>
  <c r="F13" i="14"/>
  <c r="Q106" i="13"/>
  <c r="AF19" i="6" s="1"/>
  <c r="Q105" i="13"/>
  <c r="AD19" i="6" s="1"/>
  <c r="Q104" i="13"/>
  <c r="AB19" i="6" s="1"/>
  <c r="N106" i="13"/>
  <c r="Z19" i="6" s="1"/>
  <c r="N105" i="13"/>
  <c r="X19" i="6" s="1"/>
  <c r="N104" i="13"/>
  <c r="V19" i="6" s="1"/>
  <c r="H106" i="13"/>
  <c r="N19" i="6" s="1"/>
  <c r="H105" i="13"/>
  <c r="L19" i="6" s="1"/>
  <c r="H104" i="13"/>
  <c r="J19" i="6" s="1"/>
  <c r="E106" i="13"/>
  <c r="H19" i="6" s="1"/>
  <c r="E104" i="13"/>
  <c r="D19" i="6" s="1"/>
  <c r="E105" i="13"/>
  <c r="F19" i="6" s="1"/>
  <c r="N78" i="13"/>
  <c r="L78" i="13"/>
  <c r="I78" i="13"/>
  <c r="J78" i="13" s="1"/>
  <c r="H78" i="13"/>
  <c r="F78" i="13"/>
  <c r="N77" i="13"/>
  <c r="L77" i="13"/>
  <c r="I77" i="13"/>
  <c r="J77" i="13" s="1"/>
  <c r="H77" i="13"/>
  <c r="F77" i="13"/>
  <c r="N76" i="13"/>
  <c r="L76" i="13"/>
  <c r="I76" i="13"/>
  <c r="J76" i="13" s="1"/>
  <c r="H76" i="13"/>
  <c r="F76" i="13"/>
  <c r="N75" i="13"/>
  <c r="L75" i="13"/>
  <c r="I75" i="13"/>
  <c r="J75" i="13" s="1"/>
  <c r="H75" i="13"/>
  <c r="F75" i="13"/>
  <c r="N74" i="13"/>
  <c r="L74" i="13"/>
  <c r="I74" i="13"/>
  <c r="J74" i="13" s="1"/>
  <c r="H74" i="13"/>
  <c r="F74" i="13"/>
  <c r="N73" i="13"/>
  <c r="L73" i="13"/>
  <c r="I73" i="13"/>
  <c r="J73" i="13" s="1"/>
  <c r="H73" i="13"/>
  <c r="F73" i="13"/>
  <c r="N72" i="13"/>
  <c r="L72" i="13"/>
  <c r="I72" i="13"/>
  <c r="J72" i="13" s="1"/>
  <c r="H72" i="13"/>
  <c r="F72" i="13"/>
  <c r="N71" i="13"/>
  <c r="L71" i="13"/>
  <c r="I71" i="13"/>
  <c r="J71" i="13" s="1"/>
  <c r="H71" i="13"/>
  <c r="F71" i="13"/>
  <c r="N70" i="13"/>
  <c r="L70" i="13"/>
  <c r="I70" i="13"/>
  <c r="J70" i="13" s="1"/>
  <c r="H70" i="13"/>
  <c r="F70" i="13"/>
  <c r="N69" i="13"/>
  <c r="L69" i="13"/>
  <c r="I69" i="13"/>
  <c r="J69" i="13" s="1"/>
  <c r="H69" i="13"/>
  <c r="F69" i="13"/>
  <c r="N68" i="13"/>
  <c r="L68" i="13"/>
  <c r="I68" i="13"/>
  <c r="J68" i="13" s="1"/>
  <c r="H68" i="13"/>
  <c r="F68" i="13"/>
  <c r="N67" i="13"/>
  <c r="L67" i="13"/>
  <c r="I67" i="13"/>
  <c r="J67" i="13" s="1"/>
  <c r="H67" i="13"/>
  <c r="F67" i="13"/>
  <c r="N66" i="13"/>
  <c r="L66" i="13"/>
  <c r="I66" i="13"/>
  <c r="J66" i="13" s="1"/>
  <c r="H66" i="13"/>
  <c r="F66" i="13"/>
  <c r="N65" i="13"/>
  <c r="L65" i="13"/>
  <c r="I65" i="13"/>
  <c r="J65" i="13" s="1"/>
  <c r="H65" i="13"/>
  <c r="F65" i="13"/>
  <c r="N85" i="13"/>
  <c r="L85" i="13"/>
  <c r="I85" i="13"/>
  <c r="J85" i="13" s="1"/>
  <c r="H85" i="13"/>
  <c r="F85" i="13"/>
  <c r="N84" i="13"/>
  <c r="L84" i="13"/>
  <c r="I84" i="13"/>
  <c r="J84" i="13" s="1"/>
  <c r="H84" i="13"/>
  <c r="F84" i="13"/>
  <c r="N83" i="13"/>
  <c r="L83" i="13"/>
  <c r="I83" i="13"/>
  <c r="J83" i="13" s="1"/>
  <c r="H83" i="13"/>
  <c r="F83" i="13"/>
  <c r="N82" i="13"/>
  <c r="L82" i="13"/>
  <c r="I82" i="13"/>
  <c r="J82" i="13" s="1"/>
  <c r="H82" i="13"/>
  <c r="F82" i="13"/>
  <c r="N81" i="13"/>
  <c r="L81" i="13"/>
  <c r="I81" i="13"/>
  <c r="J81" i="13" s="1"/>
  <c r="H81" i="13"/>
  <c r="F81" i="13"/>
  <c r="N80" i="13"/>
  <c r="L80" i="13"/>
  <c r="I80" i="13"/>
  <c r="J80" i="13" s="1"/>
  <c r="H80" i="13"/>
  <c r="F80" i="13"/>
  <c r="N79" i="13"/>
  <c r="L79" i="13"/>
  <c r="I79" i="13"/>
  <c r="J79" i="13" s="1"/>
  <c r="H79" i="13"/>
  <c r="F79" i="13"/>
  <c r="N94" i="13"/>
  <c r="L94" i="13"/>
  <c r="I94" i="13"/>
  <c r="J94" i="13" s="1"/>
  <c r="H94" i="13"/>
  <c r="F94" i="13"/>
  <c r="N91" i="13"/>
  <c r="L91" i="13"/>
  <c r="I91" i="13"/>
  <c r="J91" i="13" s="1"/>
  <c r="H91" i="13"/>
  <c r="F91" i="13"/>
  <c r="N90" i="13"/>
  <c r="L90" i="13"/>
  <c r="I90" i="13"/>
  <c r="J90" i="13" s="1"/>
  <c r="H90" i="13"/>
  <c r="F90" i="13"/>
  <c r="N89" i="13"/>
  <c r="L89" i="13"/>
  <c r="I89" i="13"/>
  <c r="J89" i="13" s="1"/>
  <c r="H89" i="13"/>
  <c r="F89" i="13"/>
  <c r="N88" i="13"/>
  <c r="L88" i="13"/>
  <c r="I88" i="13"/>
  <c r="J88" i="13" s="1"/>
  <c r="H88" i="13"/>
  <c r="F88" i="13"/>
  <c r="N87" i="13"/>
  <c r="L87" i="13"/>
  <c r="I87" i="13"/>
  <c r="J87" i="13" s="1"/>
  <c r="H87" i="13"/>
  <c r="F87" i="13"/>
  <c r="N86" i="13"/>
  <c r="L86" i="13"/>
  <c r="I86" i="13"/>
  <c r="J86" i="13" s="1"/>
  <c r="H86" i="13"/>
  <c r="F86" i="13"/>
  <c r="M98" i="13"/>
  <c r="K98" i="13"/>
  <c r="G98" i="13"/>
  <c r="E98" i="13"/>
  <c r="G104" i="13" s="1"/>
  <c r="N96" i="13"/>
  <c r="L96" i="13"/>
  <c r="I96" i="13"/>
  <c r="J96" i="13" s="1"/>
  <c r="H96" i="13"/>
  <c r="F96" i="13"/>
  <c r="N64" i="13"/>
  <c r="L64" i="13"/>
  <c r="I64" i="13"/>
  <c r="J64" i="13" s="1"/>
  <c r="H64" i="13"/>
  <c r="F64" i="13"/>
  <c r="N63" i="13"/>
  <c r="L63" i="13"/>
  <c r="I63" i="13"/>
  <c r="J63" i="13" s="1"/>
  <c r="H63" i="13"/>
  <c r="F63" i="13"/>
  <c r="N62" i="13"/>
  <c r="L62" i="13"/>
  <c r="I62" i="13"/>
  <c r="J62" i="13" s="1"/>
  <c r="H62" i="13"/>
  <c r="F62" i="13"/>
  <c r="N61" i="13"/>
  <c r="L61" i="13"/>
  <c r="I61" i="13"/>
  <c r="J61" i="13" s="1"/>
  <c r="H61" i="13"/>
  <c r="F61" i="13"/>
  <c r="N60" i="13"/>
  <c r="L60" i="13"/>
  <c r="I60" i="13"/>
  <c r="J60" i="13" s="1"/>
  <c r="H60" i="13"/>
  <c r="F60" i="13"/>
  <c r="N59" i="13"/>
  <c r="L59" i="13"/>
  <c r="I59" i="13"/>
  <c r="J59" i="13" s="1"/>
  <c r="H59" i="13"/>
  <c r="F59" i="13"/>
  <c r="N58" i="13"/>
  <c r="L58" i="13"/>
  <c r="I58" i="13"/>
  <c r="J58" i="13" s="1"/>
  <c r="H58" i="13"/>
  <c r="F58" i="13"/>
  <c r="N57" i="13"/>
  <c r="L57" i="13"/>
  <c r="I57" i="13"/>
  <c r="J57" i="13" s="1"/>
  <c r="H57" i="13"/>
  <c r="F57" i="13"/>
  <c r="N56" i="13"/>
  <c r="L56" i="13"/>
  <c r="I56" i="13"/>
  <c r="J56" i="13" s="1"/>
  <c r="H56" i="13"/>
  <c r="F56" i="13"/>
  <c r="N55" i="13"/>
  <c r="L55" i="13"/>
  <c r="I55" i="13"/>
  <c r="J55" i="13" s="1"/>
  <c r="H55" i="13"/>
  <c r="F55" i="13"/>
  <c r="N54" i="13"/>
  <c r="L54" i="13"/>
  <c r="I54" i="13"/>
  <c r="J54" i="13" s="1"/>
  <c r="H54" i="13"/>
  <c r="F54" i="13"/>
  <c r="N53" i="13"/>
  <c r="L53" i="13"/>
  <c r="I53" i="13"/>
  <c r="J53" i="13" s="1"/>
  <c r="H53" i="13"/>
  <c r="F53" i="13"/>
  <c r="N52" i="13"/>
  <c r="L52" i="13"/>
  <c r="I52" i="13"/>
  <c r="J52" i="13" s="1"/>
  <c r="H52" i="13"/>
  <c r="F52" i="13"/>
  <c r="N51" i="13"/>
  <c r="L51" i="13"/>
  <c r="I51" i="13"/>
  <c r="J51" i="13" s="1"/>
  <c r="H51" i="13"/>
  <c r="F51" i="13"/>
  <c r="N50" i="13"/>
  <c r="L50" i="13"/>
  <c r="I50" i="13"/>
  <c r="J50" i="13" s="1"/>
  <c r="H50" i="13"/>
  <c r="F50" i="13"/>
  <c r="N49" i="13"/>
  <c r="L49" i="13"/>
  <c r="I49" i="13"/>
  <c r="J49" i="13" s="1"/>
  <c r="H49" i="13"/>
  <c r="F49" i="13"/>
  <c r="N48" i="13"/>
  <c r="L48" i="13"/>
  <c r="I48" i="13"/>
  <c r="J48" i="13" s="1"/>
  <c r="H48" i="13"/>
  <c r="F48" i="13"/>
  <c r="N47" i="13"/>
  <c r="L47" i="13"/>
  <c r="I47" i="13"/>
  <c r="J47" i="13" s="1"/>
  <c r="H47" i="13"/>
  <c r="F47" i="13"/>
  <c r="N46" i="13"/>
  <c r="L46" i="13"/>
  <c r="I46" i="13"/>
  <c r="J46" i="13" s="1"/>
  <c r="H46" i="13"/>
  <c r="F46" i="13"/>
  <c r="N45" i="13"/>
  <c r="L45" i="13"/>
  <c r="I45" i="13"/>
  <c r="J45" i="13" s="1"/>
  <c r="H45" i="13"/>
  <c r="F45" i="13"/>
  <c r="N44" i="13"/>
  <c r="L44" i="13"/>
  <c r="I44" i="13"/>
  <c r="J44" i="13" s="1"/>
  <c r="H44" i="13"/>
  <c r="F44" i="13"/>
  <c r="N43" i="13"/>
  <c r="L43" i="13"/>
  <c r="I43" i="13"/>
  <c r="J43" i="13" s="1"/>
  <c r="H43" i="13"/>
  <c r="F43" i="13"/>
  <c r="N42" i="13"/>
  <c r="L42" i="13"/>
  <c r="I42" i="13"/>
  <c r="J42" i="13" s="1"/>
  <c r="H42" i="13"/>
  <c r="F42" i="13"/>
  <c r="N41" i="13"/>
  <c r="L41" i="13"/>
  <c r="I41" i="13"/>
  <c r="J41" i="13" s="1"/>
  <c r="H41" i="13"/>
  <c r="F41" i="13"/>
  <c r="N40" i="13"/>
  <c r="L40" i="13"/>
  <c r="I40" i="13"/>
  <c r="J40" i="13" s="1"/>
  <c r="H40" i="13"/>
  <c r="F40" i="13"/>
  <c r="N39" i="13"/>
  <c r="L39" i="13"/>
  <c r="I39" i="13"/>
  <c r="J39" i="13" s="1"/>
  <c r="H39" i="13"/>
  <c r="F39" i="13"/>
  <c r="N38" i="13"/>
  <c r="L38" i="13"/>
  <c r="I38" i="13"/>
  <c r="J38" i="13" s="1"/>
  <c r="H38" i="13"/>
  <c r="F38" i="13"/>
  <c r="N37" i="13"/>
  <c r="L37" i="13"/>
  <c r="I37" i="13"/>
  <c r="J37" i="13" s="1"/>
  <c r="H37" i="13"/>
  <c r="F37" i="13"/>
  <c r="N36" i="13"/>
  <c r="L36" i="13"/>
  <c r="I36" i="13"/>
  <c r="J36" i="13" s="1"/>
  <c r="H36" i="13"/>
  <c r="F36" i="13"/>
  <c r="N35" i="13"/>
  <c r="L35" i="13"/>
  <c r="I35" i="13"/>
  <c r="J35" i="13" s="1"/>
  <c r="H35" i="13"/>
  <c r="F35" i="13"/>
  <c r="N34" i="13"/>
  <c r="L34" i="13"/>
  <c r="I34" i="13"/>
  <c r="J34" i="13" s="1"/>
  <c r="H34" i="13"/>
  <c r="F34" i="13"/>
  <c r="N33" i="13"/>
  <c r="L33" i="13"/>
  <c r="I33" i="13"/>
  <c r="J33" i="13" s="1"/>
  <c r="H33" i="13"/>
  <c r="F33" i="13"/>
  <c r="N32" i="13"/>
  <c r="L32" i="13"/>
  <c r="I32" i="13"/>
  <c r="J32" i="13" s="1"/>
  <c r="H32" i="13"/>
  <c r="F32" i="13"/>
  <c r="N31" i="13"/>
  <c r="L31" i="13"/>
  <c r="I31" i="13"/>
  <c r="J31" i="13" s="1"/>
  <c r="H31" i="13"/>
  <c r="F31" i="13"/>
  <c r="N30" i="13"/>
  <c r="L30" i="13"/>
  <c r="I30" i="13"/>
  <c r="J30" i="13" s="1"/>
  <c r="H30" i="13"/>
  <c r="F30" i="13"/>
  <c r="N29" i="13"/>
  <c r="L29" i="13"/>
  <c r="I29" i="13"/>
  <c r="J29" i="13" s="1"/>
  <c r="H29" i="13"/>
  <c r="F29" i="13"/>
  <c r="N28" i="13"/>
  <c r="L28" i="13"/>
  <c r="I28" i="13"/>
  <c r="J28" i="13" s="1"/>
  <c r="H28" i="13"/>
  <c r="F28" i="13"/>
  <c r="N27" i="13"/>
  <c r="L27" i="13"/>
  <c r="I27" i="13"/>
  <c r="J27" i="13" s="1"/>
  <c r="H27" i="13"/>
  <c r="F27" i="13"/>
  <c r="N26" i="13"/>
  <c r="L26" i="13"/>
  <c r="I26" i="13"/>
  <c r="H26" i="13"/>
  <c r="F26" i="13"/>
  <c r="N25" i="13"/>
  <c r="L25" i="13"/>
  <c r="I25" i="13"/>
  <c r="J25" i="13" s="1"/>
  <c r="H25" i="13"/>
  <c r="F25" i="13"/>
  <c r="N24" i="13"/>
  <c r="L24" i="13"/>
  <c r="I24" i="13"/>
  <c r="J24" i="13" s="1"/>
  <c r="H24" i="13"/>
  <c r="F24" i="13"/>
  <c r="N23" i="13"/>
  <c r="L23" i="13"/>
  <c r="I23" i="13"/>
  <c r="J23" i="13" s="1"/>
  <c r="H23" i="13"/>
  <c r="F23" i="13"/>
  <c r="N22" i="13"/>
  <c r="L22" i="13"/>
  <c r="I22" i="13"/>
  <c r="J22" i="13" s="1"/>
  <c r="H22" i="13"/>
  <c r="F22" i="13"/>
  <c r="N21" i="13"/>
  <c r="L21" i="13"/>
  <c r="I21" i="13"/>
  <c r="J21" i="13" s="1"/>
  <c r="H21" i="13"/>
  <c r="F21" i="13"/>
  <c r="N20" i="13"/>
  <c r="L20" i="13"/>
  <c r="I20" i="13"/>
  <c r="J20" i="13" s="1"/>
  <c r="H20" i="13"/>
  <c r="F20" i="13"/>
  <c r="N19" i="13"/>
  <c r="L19" i="13"/>
  <c r="I19" i="13"/>
  <c r="J19" i="13" s="1"/>
  <c r="H19" i="13"/>
  <c r="F19" i="13"/>
  <c r="N18" i="13"/>
  <c r="L18" i="13"/>
  <c r="I18" i="13"/>
  <c r="J18" i="13" s="1"/>
  <c r="H18" i="13"/>
  <c r="F18" i="13"/>
  <c r="N17" i="13"/>
  <c r="L17" i="13"/>
  <c r="I17" i="13"/>
  <c r="J17" i="13" s="1"/>
  <c r="H17" i="13"/>
  <c r="F17" i="13"/>
  <c r="N16" i="13"/>
  <c r="L16" i="13"/>
  <c r="I16" i="13"/>
  <c r="J16" i="13" s="1"/>
  <c r="H16" i="13"/>
  <c r="F16" i="13"/>
  <c r="N15" i="13"/>
  <c r="L15" i="13"/>
  <c r="I15" i="13"/>
  <c r="J15" i="13" s="1"/>
  <c r="H15" i="13"/>
  <c r="F15" i="13"/>
  <c r="N14" i="13"/>
  <c r="L14" i="13"/>
  <c r="I14" i="13"/>
  <c r="J14" i="13" s="1"/>
  <c r="H14" i="13"/>
  <c r="F14" i="13"/>
  <c r="N13" i="13"/>
  <c r="L13" i="13"/>
  <c r="I13" i="13"/>
  <c r="H13" i="13"/>
  <c r="F13" i="13"/>
  <c r="Q75" i="2"/>
  <c r="AF20" i="6" s="1"/>
  <c r="Q74" i="2"/>
  <c r="AD20" i="6" s="1"/>
  <c r="Q73" i="2"/>
  <c r="AB20" i="6" s="1"/>
  <c r="N75" i="2"/>
  <c r="Z20" i="6" s="1"/>
  <c r="N74" i="2"/>
  <c r="X20" i="6" s="1"/>
  <c r="N73" i="2"/>
  <c r="V20" i="6" s="1"/>
  <c r="H75" i="2"/>
  <c r="N20" i="6" s="1"/>
  <c r="H74" i="2"/>
  <c r="L20" i="6" s="1"/>
  <c r="H73" i="2"/>
  <c r="J20" i="6" s="1"/>
  <c r="H20" i="6"/>
  <c r="E74" i="2"/>
  <c r="F20" i="6" s="1"/>
  <c r="E73" i="2"/>
  <c r="D20" i="6" s="1"/>
  <c r="Q75" i="9"/>
  <c r="AF15" i="6" s="1"/>
  <c r="Q74" i="9"/>
  <c r="AD15" i="6" s="1"/>
  <c r="Q73" i="9"/>
  <c r="AB15" i="6" s="1"/>
  <c r="N75" i="9"/>
  <c r="N74" i="9"/>
  <c r="N73" i="9"/>
  <c r="V15" i="6" s="1"/>
  <c r="H75" i="9"/>
  <c r="N15" i="6" s="1"/>
  <c r="H74" i="9"/>
  <c r="L15" i="6" s="1"/>
  <c r="H73" i="9"/>
  <c r="J15" i="6" s="1"/>
  <c r="E73" i="9"/>
  <c r="D15" i="6" s="1"/>
  <c r="E74" i="9"/>
  <c r="F15" i="6" s="1"/>
  <c r="Q55" i="10"/>
  <c r="AD16" i="6" s="1"/>
  <c r="Q54" i="10"/>
  <c r="AB16" i="6" s="1"/>
  <c r="N55" i="10"/>
  <c r="X16" i="6" s="1"/>
  <c r="N54" i="10"/>
  <c r="V16" i="6" s="1"/>
  <c r="H55" i="10"/>
  <c r="L16" i="6" s="1"/>
  <c r="H54" i="10"/>
  <c r="J16" i="6" s="1"/>
  <c r="E55" i="10"/>
  <c r="F16" i="6" s="1"/>
  <c r="E54" i="10"/>
  <c r="D16" i="6" s="1"/>
  <c r="Q50" i="11"/>
  <c r="AF17" i="6" s="1"/>
  <c r="Q49" i="11"/>
  <c r="AD17" i="6" s="1"/>
  <c r="Q48" i="11"/>
  <c r="AB17" i="6" s="1"/>
  <c r="N50" i="11"/>
  <c r="Z17" i="6" s="1"/>
  <c r="N49" i="11"/>
  <c r="X17" i="6" s="1"/>
  <c r="N48" i="11"/>
  <c r="V17" i="6" s="1"/>
  <c r="H50" i="11"/>
  <c r="N17" i="6" s="1"/>
  <c r="H49" i="11"/>
  <c r="L17" i="6" s="1"/>
  <c r="H48" i="11"/>
  <c r="J17" i="6" s="1"/>
  <c r="E50" i="11"/>
  <c r="H17" i="6" s="1"/>
  <c r="E49" i="11"/>
  <c r="F17" i="6" s="1"/>
  <c r="E48" i="11"/>
  <c r="D17" i="6" s="1"/>
  <c r="H67" i="12"/>
  <c r="N18" i="6" s="1"/>
  <c r="Q67" i="12"/>
  <c r="AF18" i="6" s="1"/>
  <c r="Q66" i="12"/>
  <c r="AD18" i="6" s="1"/>
  <c r="Q65" i="12"/>
  <c r="AB18" i="6" s="1"/>
  <c r="N65" i="12"/>
  <c r="V18" i="6" s="1"/>
  <c r="E65" i="12"/>
  <c r="D18" i="6" s="1"/>
  <c r="E66" i="12"/>
  <c r="F18" i="6" s="1"/>
  <c r="E59" i="12"/>
  <c r="G67" i="12" s="1"/>
  <c r="G59" i="12"/>
  <c r="J66" i="12" s="1"/>
  <c r="K59" i="12"/>
  <c r="P65" i="12" s="1"/>
  <c r="M59" i="12"/>
  <c r="N57" i="12"/>
  <c r="L57" i="12"/>
  <c r="I57" i="12"/>
  <c r="J57" i="12" s="1"/>
  <c r="H57" i="12"/>
  <c r="F57" i="12"/>
  <c r="N56" i="12"/>
  <c r="L56" i="12"/>
  <c r="I56" i="12"/>
  <c r="J56" i="12" s="1"/>
  <c r="H56" i="12"/>
  <c r="F56" i="12"/>
  <c r="N55" i="12"/>
  <c r="L55" i="12"/>
  <c r="I55" i="12"/>
  <c r="J55" i="12" s="1"/>
  <c r="H55" i="12"/>
  <c r="F55" i="12"/>
  <c r="N54" i="12"/>
  <c r="L54" i="12"/>
  <c r="I54" i="12"/>
  <c r="J54" i="12" s="1"/>
  <c r="H54" i="12"/>
  <c r="F54" i="12"/>
  <c r="N53" i="12"/>
  <c r="L53" i="12"/>
  <c r="I53" i="12"/>
  <c r="J53" i="12" s="1"/>
  <c r="H53" i="12"/>
  <c r="F53" i="12"/>
  <c r="N52" i="12"/>
  <c r="L52" i="12"/>
  <c r="I52" i="12"/>
  <c r="J52" i="12" s="1"/>
  <c r="H52" i="12"/>
  <c r="F52" i="12"/>
  <c r="N51" i="12"/>
  <c r="L51" i="12"/>
  <c r="I51" i="12"/>
  <c r="J51" i="12" s="1"/>
  <c r="H51" i="12"/>
  <c r="F51" i="12"/>
  <c r="N50" i="12"/>
  <c r="L50" i="12"/>
  <c r="I50" i="12"/>
  <c r="J50" i="12" s="1"/>
  <c r="H50" i="12"/>
  <c r="F50" i="12"/>
  <c r="N49" i="12"/>
  <c r="L49" i="12"/>
  <c r="I49" i="12"/>
  <c r="J49" i="12" s="1"/>
  <c r="H49" i="12"/>
  <c r="F49" i="12"/>
  <c r="N48" i="12"/>
  <c r="L48" i="12"/>
  <c r="I48" i="12"/>
  <c r="J48" i="12" s="1"/>
  <c r="H48" i="12"/>
  <c r="F48" i="12"/>
  <c r="N47" i="12"/>
  <c r="L47" i="12"/>
  <c r="I47" i="12"/>
  <c r="J47" i="12" s="1"/>
  <c r="H47" i="12"/>
  <c r="F47" i="12"/>
  <c r="N46" i="12"/>
  <c r="L46" i="12"/>
  <c r="I46" i="12"/>
  <c r="J46" i="12" s="1"/>
  <c r="H46" i="12"/>
  <c r="F46" i="12"/>
  <c r="N45" i="12"/>
  <c r="L45" i="12"/>
  <c r="I45" i="12"/>
  <c r="J45" i="12" s="1"/>
  <c r="H45" i="12"/>
  <c r="F45" i="12"/>
  <c r="N44" i="12"/>
  <c r="L44" i="12"/>
  <c r="I44" i="12"/>
  <c r="J44" i="12" s="1"/>
  <c r="H44" i="12"/>
  <c r="F44" i="12"/>
  <c r="N43" i="12"/>
  <c r="L43" i="12"/>
  <c r="I43" i="12"/>
  <c r="J43" i="12" s="1"/>
  <c r="H43" i="12"/>
  <c r="F43" i="12"/>
  <c r="N42" i="12"/>
  <c r="L42" i="12"/>
  <c r="I42" i="12"/>
  <c r="J42" i="12" s="1"/>
  <c r="H42" i="12"/>
  <c r="F42" i="12"/>
  <c r="N41" i="12"/>
  <c r="L41" i="12"/>
  <c r="I41" i="12"/>
  <c r="J41" i="12" s="1"/>
  <c r="H41" i="12"/>
  <c r="F41" i="12"/>
  <c r="N40" i="12"/>
  <c r="L40" i="12"/>
  <c r="I40" i="12"/>
  <c r="J40" i="12" s="1"/>
  <c r="H40" i="12"/>
  <c r="F40" i="12"/>
  <c r="N39" i="12"/>
  <c r="L39" i="12"/>
  <c r="I39" i="12"/>
  <c r="J39" i="12" s="1"/>
  <c r="H39" i="12"/>
  <c r="F39" i="12"/>
  <c r="N38" i="12"/>
  <c r="L38" i="12"/>
  <c r="I38" i="12"/>
  <c r="J38" i="12" s="1"/>
  <c r="H38" i="12"/>
  <c r="F38" i="12"/>
  <c r="N37" i="12"/>
  <c r="L37" i="12"/>
  <c r="I37" i="12"/>
  <c r="J37" i="12" s="1"/>
  <c r="H37" i="12"/>
  <c r="F37" i="12"/>
  <c r="N36" i="12"/>
  <c r="L36" i="12"/>
  <c r="I36" i="12"/>
  <c r="J36" i="12" s="1"/>
  <c r="H36" i="12"/>
  <c r="F36" i="12"/>
  <c r="N35" i="12"/>
  <c r="L35" i="12"/>
  <c r="I35" i="12"/>
  <c r="J35" i="12" s="1"/>
  <c r="H35" i="12"/>
  <c r="F35" i="12"/>
  <c r="N34" i="12"/>
  <c r="L34" i="12"/>
  <c r="I34" i="12"/>
  <c r="J34" i="12" s="1"/>
  <c r="H34" i="12"/>
  <c r="F34" i="12"/>
  <c r="N33" i="12"/>
  <c r="L33" i="12"/>
  <c r="I33" i="12"/>
  <c r="J33" i="12" s="1"/>
  <c r="H33" i="12"/>
  <c r="F33" i="12"/>
  <c r="N32" i="12"/>
  <c r="L32" i="12"/>
  <c r="I32" i="12"/>
  <c r="J32" i="12" s="1"/>
  <c r="H32" i="12"/>
  <c r="F32" i="12"/>
  <c r="N31" i="12"/>
  <c r="L31" i="12"/>
  <c r="I31" i="12"/>
  <c r="J31" i="12" s="1"/>
  <c r="H31" i="12"/>
  <c r="F31" i="12"/>
  <c r="N30" i="12"/>
  <c r="L30" i="12"/>
  <c r="I30" i="12"/>
  <c r="J30" i="12" s="1"/>
  <c r="H30" i="12"/>
  <c r="F30" i="12"/>
  <c r="N29" i="12"/>
  <c r="L29" i="12"/>
  <c r="I29" i="12"/>
  <c r="J29" i="12" s="1"/>
  <c r="H29" i="12"/>
  <c r="F29" i="12"/>
  <c r="N28" i="12"/>
  <c r="L28" i="12"/>
  <c r="I28" i="12"/>
  <c r="J28" i="12" s="1"/>
  <c r="H28" i="12"/>
  <c r="F28" i="12"/>
  <c r="N27" i="12"/>
  <c r="L27" i="12"/>
  <c r="I27" i="12"/>
  <c r="J27" i="12" s="1"/>
  <c r="H27" i="12"/>
  <c r="F27" i="12"/>
  <c r="N26" i="12"/>
  <c r="L26" i="12"/>
  <c r="I26" i="12"/>
  <c r="H26" i="12"/>
  <c r="F26" i="12"/>
  <c r="N25" i="12"/>
  <c r="L25" i="12"/>
  <c r="I25" i="12"/>
  <c r="J25" i="12" s="1"/>
  <c r="H25" i="12"/>
  <c r="F25" i="12"/>
  <c r="N24" i="12"/>
  <c r="L24" i="12"/>
  <c r="I24" i="12"/>
  <c r="J24" i="12" s="1"/>
  <c r="H24" i="12"/>
  <c r="F24" i="12"/>
  <c r="N23" i="12"/>
  <c r="L23" i="12"/>
  <c r="I23" i="12"/>
  <c r="J23" i="12" s="1"/>
  <c r="H23" i="12"/>
  <c r="F23" i="12"/>
  <c r="N22" i="12"/>
  <c r="L22" i="12"/>
  <c r="I22" i="12"/>
  <c r="J22" i="12" s="1"/>
  <c r="H22" i="12"/>
  <c r="F22" i="12"/>
  <c r="N21" i="12"/>
  <c r="L21" i="12"/>
  <c r="I21" i="12"/>
  <c r="J21" i="12" s="1"/>
  <c r="H21" i="12"/>
  <c r="F21" i="12"/>
  <c r="N20" i="12"/>
  <c r="L20" i="12"/>
  <c r="I20" i="12"/>
  <c r="J20" i="12" s="1"/>
  <c r="H20" i="12"/>
  <c r="F20" i="12"/>
  <c r="N19" i="12"/>
  <c r="L19" i="12"/>
  <c r="I19" i="12"/>
  <c r="J19" i="12" s="1"/>
  <c r="H19" i="12"/>
  <c r="F19" i="12"/>
  <c r="N18" i="12"/>
  <c r="L18" i="12"/>
  <c r="I18" i="12"/>
  <c r="J18" i="12" s="1"/>
  <c r="H18" i="12"/>
  <c r="I67" i="12" s="1"/>
  <c r="O18" i="6" s="1"/>
  <c r="F18" i="12"/>
  <c r="N17" i="12"/>
  <c r="L17" i="12"/>
  <c r="I17" i="12"/>
  <c r="J17" i="12" s="1"/>
  <c r="H17" i="12"/>
  <c r="F17" i="12"/>
  <c r="N16" i="12"/>
  <c r="L16" i="12"/>
  <c r="I16" i="12"/>
  <c r="J16" i="12" s="1"/>
  <c r="H16" i="12"/>
  <c r="F16" i="12"/>
  <c r="N15" i="12"/>
  <c r="L15" i="12"/>
  <c r="I15" i="12"/>
  <c r="J15" i="12" s="1"/>
  <c r="H15" i="12"/>
  <c r="F15" i="12"/>
  <c r="N14" i="12"/>
  <c r="L14" i="12"/>
  <c r="I14" i="12"/>
  <c r="J14" i="12" s="1"/>
  <c r="H14" i="12"/>
  <c r="F14" i="12"/>
  <c r="N13" i="12"/>
  <c r="L13" i="12"/>
  <c r="I13" i="12"/>
  <c r="H13" i="12"/>
  <c r="F13" i="12"/>
  <c r="M42" i="11"/>
  <c r="K42" i="11"/>
  <c r="G42" i="11"/>
  <c r="E42" i="11"/>
  <c r="N40" i="11"/>
  <c r="L40" i="11"/>
  <c r="I40" i="11"/>
  <c r="J40" i="11" s="1"/>
  <c r="H40" i="11"/>
  <c r="F40" i="11"/>
  <c r="N39" i="11"/>
  <c r="L39" i="11"/>
  <c r="I39" i="11"/>
  <c r="J39" i="11" s="1"/>
  <c r="H39" i="11"/>
  <c r="F39" i="11"/>
  <c r="N38" i="11"/>
  <c r="L38" i="11"/>
  <c r="I38" i="11"/>
  <c r="J38" i="11" s="1"/>
  <c r="H38" i="11"/>
  <c r="F38" i="11"/>
  <c r="N37" i="11"/>
  <c r="L37" i="11"/>
  <c r="I37" i="11"/>
  <c r="J37" i="11" s="1"/>
  <c r="H37" i="11"/>
  <c r="F37" i="11"/>
  <c r="N36" i="11"/>
  <c r="L36" i="11"/>
  <c r="I36" i="11"/>
  <c r="J36" i="11" s="1"/>
  <c r="H36" i="11"/>
  <c r="F36" i="11"/>
  <c r="N35" i="11"/>
  <c r="L35" i="11"/>
  <c r="I35" i="11"/>
  <c r="J35" i="11" s="1"/>
  <c r="H35" i="11"/>
  <c r="F35" i="11"/>
  <c r="N34" i="11"/>
  <c r="L34" i="11"/>
  <c r="I34" i="11"/>
  <c r="J34" i="11" s="1"/>
  <c r="H34" i="11"/>
  <c r="F34" i="11"/>
  <c r="N33" i="11"/>
  <c r="L33" i="11"/>
  <c r="I33" i="11"/>
  <c r="J33" i="11" s="1"/>
  <c r="H33" i="11"/>
  <c r="F33" i="11"/>
  <c r="N32" i="11"/>
  <c r="L32" i="11"/>
  <c r="I32" i="11"/>
  <c r="J32" i="11" s="1"/>
  <c r="H32" i="11"/>
  <c r="F32" i="11"/>
  <c r="N31" i="11"/>
  <c r="L31" i="11"/>
  <c r="I31" i="11"/>
  <c r="J31" i="11" s="1"/>
  <c r="H31" i="11"/>
  <c r="F31" i="11"/>
  <c r="N30" i="11"/>
  <c r="L30" i="11"/>
  <c r="I30" i="11"/>
  <c r="J30" i="11" s="1"/>
  <c r="H30" i="11"/>
  <c r="F30" i="11"/>
  <c r="N29" i="11"/>
  <c r="L29" i="11"/>
  <c r="I29" i="11"/>
  <c r="J29" i="11" s="1"/>
  <c r="H29" i="11"/>
  <c r="F29" i="11"/>
  <c r="N28" i="11"/>
  <c r="R50" i="11" s="1"/>
  <c r="AG17" i="6" s="1"/>
  <c r="L28" i="11"/>
  <c r="O50" i="11" s="1"/>
  <c r="AA17" i="6" s="1"/>
  <c r="I28" i="11"/>
  <c r="J28" i="11" s="1"/>
  <c r="L50" i="11" s="1"/>
  <c r="U17" i="6" s="1"/>
  <c r="H28" i="11"/>
  <c r="I50" i="11" s="1"/>
  <c r="O17" i="6" s="1"/>
  <c r="F28" i="11"/>
  <c r="F50" i="11" s="1"/>
  <c r="I17" i="6" s="1"/>
  <c r="N27" i="11"/>
  <c r="L27" i="11"/>
  <c r="I27" i="11"/>
  <c r="J27" i="11" s="1"/>
  <c r="H27" i="11"/>
  <c r="F27" i="11"/>
  <c r="N26" i="11"/>
  <c r="L26" i="11"/>
  <c r="I26" i="11"/>
  <c r="H26" i="11"/>
  <c r="F26" i="11"/>
  <c r="N25" i="11"/>
  <c r="L25" i="11"/>
  <c r="I25" i="11"/>
  <c r="J25" i="11" s="1"/>
  <c r="H25" i="11"/>
  <c r="F25" i="11"/>
  <c r="N24" i="11"/>
  <c r="L24" i="11"/>
  <c r="I24" i="11"/>
  <c r="J24" i="11" s="1"/>
  <c r="H24" i="11"/>
  <c r="F24" i="11"/>
  <c r="N23" i="11"/>
  <c r="L23" i="11"/>
  <c r="I23" i="11"/>
  <c r="J23" i="11" s="1"/>
  <c r="H23" i="11"/>
  <c r="F23" i="11"/>
  <c r="N22" i="11"/>
  <c r="L22" i="11"/>
  <c r="I22" i="11"/>
  <c r="J22" i="11" s="1"/>
  <c r="H22" i="11"/>
  <c r="F22" i="11"/>
  <c r="N21" i="11"/>
  <c r="L21" i="11"/>
  <c r="I21" i="11"/>
  <c r="J21" i="11" s="1"/>
  <c r="H21" i="11"/>
  <c r="F21" i="11"/>
  <c r="N20" i="11"/>
  <c r="L20" i="11"/>
  <c r="I20" i="11"/>
  <c r="J20" i="11" s="1"/>
  <c r="H20" i="11"/>
  <c r="F20" i="11"/>
  <c r="N19" i="11"/>
  <c r="L19" i="11"/>
  <c r="I19" i="11"/>
  <c r="J19" i="11" s="1"/>
  <c r="H19" i="11"/>
  <c r="F19" i="11"/>
  <c r="N18" i="11"/>
  <c r="L18" i="11"/>
  <c r="I18" i="11"/>
  <c r="J18" i="11" s="1"/>
  <c r="H18" i="11"/>
  <c r="F18" i="11"/>
  <c r="N17" i="11"/>
  <c r="L17" i="11"/>
  <c r="I17" i="11"/>
  <c r="J17" i="11" s="1"/>
  <c r="H17" i="11"/>
  <c r="F17" i="11"/>
  <c r="N16" i="11"/>
  <c r="L16" i="11"/>
  <c r="I16" i="11"/>
  <c r="J16" i="11" s="1"/>
  <c r="H16" i="11"/>
  <c r="F16" i="11"/>
  <c r="N15" i="11"/>
  <c r="L15" i="11"/>
  <c r="I15" i="11"/>
  <c r="J15" i="11" s="1"/>
  <c r="H15" i="11"/>
  <c r="F15" i="11"/>
  <c r="N14" i="11"/>
  <c r="L14" i="11"/>
  <c r="I14" i="11"/>
  <c r="J14" i="11" s="1"/>
  <c r="H14" i="11"/>
  <c r="F14" i="11"/>
  <c r="N13" i="11"/>
  <c r="L13" i="11"/>
  <c r="I13" i="11"/>
  <c r="H13" i="11"/>
  <c r="F13" i="11"/>
  <c r="F35" i="10"/>
  <c r="H35" i="10"/>
  <c r="I35" i="10"/>
  <c r="J35" i="10" s="1"/>
  <c r="L35" i="10"/>
  <c r="N35" i="10"/>
  <c r="F36" i="10"/>
  <c r="H36" i="10"/>
  <c r="I36" i="10"/>
  <c r="J36" i="10" s="1"/>
  <c r="L36" i="10"/>
  <c r="N36" i="10"/>
  <c r="F37" i="10"/>
  <c r="H37" i="10"/>
  <c r="I37" i="10"/>
  <c r="J37" i="10" s="1"/>
  <c r="L37" i="10"/>
  <c r="N37" i="10"/>
  <c r="F38" i="10"/>
  <c r="H38" i="10"/>
  <c r="I38" i="10"/>
  <c r="J38" i="10" s="1"/>
  <c r="L38" i="10"/>
  <c r="N38" i="10"/>
  <c r="F39" i="10"/>
  <c r="H39" i="10"/>
  <c r="I39" i="10"/>
  <c r="J39" i="10" s="1"/>
  <c r="L39" i="10"/>
  <c r="N39" i="10"/>
  <c r="F40" i="10"/>
  <c r="H40" i="10"/>
  <c r="I40" i="10"/>
  <c r="J40" i="10" s="1"/>
  <c r="L40" i="10"/>
  <c r="N40" i="10"/>
  <c r="F41" i="10"/>
  <c r="H41" i="10"/>
  <c r="I41" i="10"/>
  <c r="J41" i="10" s="1"/>
  <c r="L41" i="10"/>
  <c r="N41" i="10"/>
  <c r="M48" i="10"/>
  <c r="S56" i="10" s="1"/>
  <c r="K48" i="10"/>
  <c r="P56" i="10" s="1"/>
  <c r="G48" i="10"/>
  <c r="J55" i="10" s="1"/>
  <c r="E48" i="10"/>
  <c r="G56" i="10" s="1"/>
  <c r="N46" i="10"/>
  <c r="L46" i="10"/>
  <c r="I46" i="10"/>
  <c r="J46" i="10" s="1"/>
  <c r="H46" i="10"/>
  <c r="F46" i="10"/>
  <c r="N45" i="10"/>
  <c r="L45" i="10"/>
  <c r="I45" i="10"/>
  <c r="J45" i="10" s="1"/>
  <c r="H45" i="10"/>
  <c r="F45" i="10"/>
  <c r="N44" i="10"/>
  <c r="L44" i="10"/>
  <c r="I44" i="10"/>
  <c r="J44" i="10" s="1"/>
  <c r="H44" i="10"/>
  <c r="F44" i="10"/>
  <c r="N43" i="10"/>
  <c r="L43" i="10"/>
  <c r="I43" i="10"/>
  <c r="J43" i="10" s="1"/>
  <c r="H43" i="10"/>
  <c r="F43" i="10"/>
  <c r="N42" i="10"/>
  <c r="L42" i="10"/>
  <c r="I42" i="10"/>
  <c r="J42" i="10" s="1"/>
  <c r="H42" i="10"/>
  <c r="F42" i="10"/>
  <c r="N34" i="10"/>
  <c r="L34" i="10"/>
  <c r="I34" i="10"/>
  <c r="J34" i="10" s="1"/>
  <c r="H34" i="10"/>
  <c r="F34" i="10"/>
  <c r="N33" i="10"/>
  <c r="L33" i="10"/>
  <c r="I33" i="10"/>
  <c r="J33" i="10" s="1"/>
  <c r="H33" i="10"/>
  <c r="F33" i="10"/>
  <c r="N32" i="10"/>
  <c r="L32" i="10"/>
  <c r="I32" i="10"/>
  <c r="J32" i="10" s="1"/>
  <c r="H32" i="10"/>
  <c r="F32" i="10"/>
  <c r="N31" i="10"/>
  <c r="L31" i="10"/>
  <c r="I31" i="10"/>
  <c r="J31" i="10" s="1"/>
  <c r="H31" i="10"/>
  <c r="F31" i="10"/>
  <c r="N30" i="10"/>
  <c r="L30" i="10"/>
  <c r="I30" i="10"/>
  <c r="J30" i="10" s="1"/>
  <c r="H30" i="10"/>
  <c r="F30" i="10"/>
  <c r="N29" i="10"/>
  <c r="L29" i="10"/>
  <c r="I29" i="10"/>
  <c r="J29" i="10" s="1"/>
  <c r="H29" i="10"/>
  <c r="F29" i="10"/>
  <c r="N28" i="10"/>
  <c r="L28" i="10"/>
  <c r="I28" i="10"/>
  <c r="H28" i="10"/>
  <c r="F28" i="10"/>
  <c r="N27" i="10"/>
  <c r="L27" i="10"/>
  <c r="I27" i="10"/>
  <c r="J27" i="10" s="1"/>
  <c r="H27" i="10"/>
  <c r="F27" i="10"/>
  <c r="N26" i="10"/>
  <c r="L26" i="10"/>
  <c r="I26" i="10"/>
  <c r="J26" i="10" s="1"/>
  <c r="H26" i="10"/>
  <c r="F26" i="10"/>
  <c r="N25" i="10"/>
  <c r="L25" i="10"/>
  <c r="I25" i="10"/>
  <c r="J25" i="10" s="1"/>
  <c r="H25" i="10"/>
  <c r="F25" i="10"/>
  <c r="N24" i="10"/>
  <c r="L24" i="10"/>
  <c r="I24" i="10"/>
  <c r="J24" i="10" s="1"/>
  <c r="H24" i="10"/>
  <c r="F24" i="10"/>
  <c r="N23" i="10"/>
  <c r="L23" i="10"/>
  <c r="I23" i="10"/>
  <c r="J23" i="10" s="1"/>
  <c r="H23" i="10"/>
  <c r="F23" i="10"/>
  <c r="N22" i="10"/>
  <c r="L22" i="10"/>
  <c r="I22" i="10"/>
  <c r="J22" i="10" s="1"/>
  <c r="H22" i="10"/>
  <c r="F22" i="10"/>
  <c r="N21" i="10"/>
  <c r="L21" i="10"/>
  <c r="I21" i="10"/>
  <c r="J21" i="10" s="1"/>
  <c r="H21" i="10"/>
  <c r="F21" i="10"/>
  <c r="N20" i="10"/>
  <c r="L20" i="10"/>
  <c r="I20" i="10"/>
  <c r="J20" i="10" s="1"/>
  <c r="H20" i="10"/>
  <c r="F20" i="10"/>
  <c r="N19" i="10"/>
  <c r="L19" i="10"/>
  <c r="I19" i="10"/>
  <c r="J19" i="10" s="1"/>
  <c r="H19" i="10"/>
  <c r="F19" i="10"/>
  <c r="N18" i="10"/>
  <c r="L18" i="10"/>
  <c r="I18" i="10"/>
  <c r="J18" i="10" s="1"/>
  <c r="H18" i="10"/>
  <c r="F18" i="10"/>
  <c r="N17" i="10"/>
  <c r="L17" i="10"/>
  <c r="I17" i="10"/>
  <c r="J17" i="10" s="1"/>
  <c r="H17" i="10"/>
  <c r="F17" i="10"/>
  <c r="N16" i="10"/>
  <c r="L16" i="10"/>
  <c r="I16" i="10"/>
  <c r="J16" i="10" s="1"/>
  <c r="H16" i="10"/>
  <c r="F16" i="10"/>
  <c r="N15" i="10"/>
  <c r="L15" i="10"/>
  <c r="I15" i="10"/>
  <c r="J15" i="10" s="1"/>
  <c r="H15" i="10"/>
  <c r="F15" i="10"/>
  <c r="N14" i="10"/>
  <c r="L14" i="10"/>
  <c r="I14" i="10"/>
  <c r="J14" i="10" s="1"/>
  <c r="H14" i="10"/>
  <c r="F14" i="10"/>
  <c r="N13" i="10"/>
  <c r="L13" i="10"/>
  <c r="I13" i="10"/>
  <c r="H13" i="10"/>
  <c r="F13" i="10"/>
  <c r="M67" i="9"/>
  <c r="K67" i="9"/>
  <c r="G67" i="9"/>
  <c r="J75" i="9" s="1"/>
  <c r="E67" i="9"/>
  <c r="G74" i="9" s="1"/>
  <c r="N65" i="9"/>
  <c r="L65" i="9"/>
  <c r="I65" i="9"/>
  <c r="J65" i="9" s="1"/>
  <c r="H65" i="9"/>
  <c r="F65" i="9"/>
  <c r="N64" i="9"/>
  <c r="L64" i="9"/>
  <c r="I64" i="9"/>
  <c r="J64" i="9" s="1"/>
  <c r="H64" i="9"/>
  <c r="F64" i="9"/>
  <c r="N63" i="9"/>
  <c r="L63" i="9"/>
  <c r="I63" i="9"/>
  <c r="J63" i="9" s="1"/>
  <c r="H63" i="9"/>
  <c r="F63" i="9"/>
  <c r="N62" i="9"/>
  <c r="L62" i="9"/>
  <c r="I62" i="9"/>
  <c r="J62" i="9" s="1"/>
  <c r="H62" i="9"/>
  <c r="F62" i="9"/>
  <c r="N61" i="9"/>
  <c r="L61" i="9"/>
  <c r="I61" i="9"/>
  <c r="J61" i="9" s="1"/>
  <c r="H61" i="9"/>
  <c r="F61" i="9"/>
  <c r="N60" i="9"/>
  <c r="L60" i="9"/>
  <c r="I60" i="9"/>
  <c r="J60" i="9" s="1"/>
  <c r="H60" i="9"/>
  <c r="F60" i="9"/>
  <c r="N59" i="9"/>
  <c r="L59" i="9"/>
  <c r="I59" i="9"/>
  <c r="J59" i="9" s="1"/>
  <c r="H59" i="9"/>
  <c r="F59" i="9"/>
  <c r="N58" i="9"/>
  <c r="L58" i="9"/>
  <c r="I58" i="9"/>
  <c r="J58" i="9" s="1"/>
  <c r="H58" i="9"/>
  <c r="F58" i="9"/>
  <c r="N57" i="9"/>
  <c r="L57" i="9"/>
  <c r="I57" i="9"/>
  <c r="J57" i="9" s="1"/>
  <c r="H57" i="9"/>
  <c r="F57" i="9"/>
  <c r="N56" i="9"/>
  <c r="L56" i="9"/>
  <c r="I56" i="9"/>
  <c r="J56" i="9" s="1"/>
  <c r="H56" i="9"/>
  <c r="F56" i="9"/>
  <c r="N55" i="9"/>
  <c r="L55" i="9"/>
  <c r="I55" i="9"/>
  <c r="J55" i="9" s="1"/>
  <c r="H55" i="9"/>
  <c r="F55" i="9"/>
  <c r="N54" i="9"/>
  <c r="L54" i="9"/>
  <c r="I54" i="9"/>
  <c r="J54" i="9" s="1"/>
  <c r="H54" i="9"/>
  <c r="F54" i="9"/>
  <c r="N53" i="9"/>
  <c r="L53" i="9"/>
  <c r="I53" i="9"/>
  <c r="J53" i="9" s="1"/>
  <c r="H53" i="9"/>
  <c r="F53" i="9"/>
  <c r="N52" i="9"/>
  <c r="L52" i="9"/>
  <c r="I52" i="9"/>
  <c r="J52" i="9" s="1"/>
  <c r="H52" i="9"/>
  <c r="F52" i="9"/>
  <c r="N51" i="9"/>
  <c r="L51" i="9"/>
  <c r="I51" i="9"/>
  <c r="J51" i="9" s="1"/>
  <c r="H51" i="9"/>
  <c r="F51" i="9"/>
  <c r="N50" i="9"/>
  <c r="L50" i="9"/>
  <c r="I50" i="9"/>
  <c r="J50" i="9" s="1"/>
  <c r="H50" i="9"/>
  <c r="F50" i="9"/>
  <c r="N49" i="9"/>
  <c r="L49" i="9"/>
  <c r="I49" i="9"/>
  <c r="J49" i="9" s="1"/>
  <c r="H49" i="9"/>
  <c r="F49" i="9"/>
  <c r="N48" i="9"/>
  <c r="L48" i="9"/>
  <c r="I48" i="9"/>
  <c r="J48" i="9" s="1"/>
  <c r="H48" i="9"/>
  <c r="F48" i="9"/>
  <c r="N47" i="9"/>
  <c r="L47" i="9"/>
  <c r="I47" i="9"/>
  <c r="J47" i="9" s="1"/>
  <c r="H47" i="9"/>
  <c r="F47" i="9"/>
  <c r="N46" i="9"/>
  <c r="L46" i="9"/>
  <c r="I46" i="9"/>
  <c r="J46" i="9" s="1"/>
  <c r="H46" i="9"/>
  <c r="F46" i="9"/>
  <c r="N45" i="9"/>
  <c r="L45" i="9"/>
  <c r="I45" i="9"/>
  <c r="J45" i="9" s="1"/>
  <c r="H45" i="9"/>
  <c r="F45" i="9"/>
  <c r="N44" i="9"/>
  <c r="L44" i="9"/>
  <c r="I44" i="9"/>
  <c r="J44" i="9" s="1"/>
  <c r="H44" i="9"/>
  <c r="F44" i="9"/>
  <c r="N43" i="9"/>
  <c r="L43" i="9"/>
  <c r="I43" i="9"/>
  <c r="J43" i="9" s="1"/>
  <c r="H43" i="9"/>
  <c r="F43" i="9"/>
  <c r="N42" i="9"/>
  <c r="L42" i="9"/>
  <c r="I42" i="9"/>
  <c r="J42" i="9" s="1"/>
  <c r="H42" i="9"/>
  <c r="F42" i="9"/>
  <c r="N41" i="9"/>
  <c r="L41" i="9"/>
  <c r="I41" i="9"/>
  <c r="J41" i="9" s="1"/>
  <c r="H41" i="9"/>
  <c r="F41" i="9"/>
  <c r="N40" i="9"/>
  <c r="L40" i="9"/>
  <c r="I40" i="9"/>
  <c r="J40" i="9" s="1"/>
  <c r="H40" i="9"/>
  <c r="F40" i="9"/>
  <c r="N39" i="9"/>
  <c r="L39" i="9"/>
  <c r="I39" i="9"/>
  <c r="J39" i="9" s="1"/>
  <c r="H39" i="9"/>
  <c r="F39" i="9"/>
  <c r="N38" i="9"/>
  <c r="L38" i="9"/>
  <c r="I38" i="9"/>
  <c r="J38" i="9" s="1"/>
  <c r="H38" i="9"/>
  <c r="F38" i="9"/>
  <c r="N37" i="9"/>
  <c r="L37" i="9"/>
  <c r="I37" i="9"/>
  <c r="J37" i="9" s="1"/>
  <c r="H37" i="9"/>
  <c r="F37" i="9"/>
  <c r="N36" i="9"/>
  <c r="L36" i="9"/>
  <c r="I36" i="9"/>
  <c r="H36" i="9"/>
  <c r="F36" i="9"/>
  <c r="N35" i="9"/>
  <c r="L35" i="9"/>
  <c r="I35" i="9"/>
  <c r="J35" i="9" s="1"/>
  <c r="H35" i="9"/>
  <c r="F35" i="9"/>
  <c r="N34" i="9"/>
  <c r="L34" i="9"/>
  <c r="I34" i="9"/>
  <c r="J34" i="9" s="1"/>
  <c r="H34" i="9"/>
  <c r="F34" i="9"/>
  <c r="N33" i="9"/>
  <c r="L33" i="9"/>
  <c r="I33" i="9"/>
  <c r="J33" i="9" s="1"/>
  <c r="H33" i="9"/>
  <c r="F33" i="9"/>
  <c r="N32" i="9"/>
  <c r="L32" i="9"/>
  <c r="I32" i="9"/>
  <c r="J32" i="9" s="1"/>
  <c r="H32" i="9"/>
  <c r="F32" i="9"/>
  <c r="N31" i="9"/>
  <c r="L31" i="9"/>
  <c r="I31" i="9"/>
  <c r="J31" i="9" s="1"/>
  <c r="H31" i="9"/>
  <c r="F31" i="9"/>
  <c r="N30" i="9"/>
  <c r="L30" i="9"/>
  <c r="I30" i="9"/>
  <c r="J30" i="9" s="1"/>
  <c r="H30" i="9"/>
  <c r="F30" i="9"/>
  <c r="N29" i="9"/>
  <c r="L29" i="9"/>
  <c r="I29" i="9"/>
  <c r="J29" i="9" s="1"/>
  <c r="H29" i="9"/>
  <c r="F29" i="9"/>
  <c r="N28" i="9"/>
  <c r="L28" i="9"/>
  <c r="I28" i="9"/>
  <c r="J28" i="9" s="1"/>
  <c r="H28" i="9"/>
  <c r="F28" i="9"/>
  <c r="N27" i="9"/>
  <c r="L27" i="9"/>
  <c r="I27" i="9"/>
  <c r="J27" i="9" s="1"/>
  <c r="H27" i="9"/>
  <c r="F27" i="9"/>
  <c r="N26" i="9"/>
  <c r="L26" i="9"/>
  <c r="I26" i="9"/>
  <c r="J26" i="9" s="1"/>
  <c r="L75" i="9" s="1"/>
  <c r="U15" i="6" s="1"/>
  <c r="H26" i="9"/>
  <c r="I75" i="9" s="1"/>
  <c r="O15" i="6" s="1"/>
  <c r="F26" i="9"/>
  <c r="N25" i="9"/>
  <c r="L25" i="9"/>
  <c r="I25" i="9"/>
  <c r="J25" i="9" s="1"/>
  <c r="H25" i="9"/>
  <c r="F25" i="9"/>
  <c r="N24" i="9"/>
  <c r="L24" i="9"/>
  <c r="I24" i="9"/>
  <c r="J24" i="9" s="1"/>
  <c r="H24" i="9"/>
  <c r="F24" i="9"/>
  <c r="N23" i="9"/>
  <c r="L23" i="9"/>
  <c r="I23" i="9"/>
  <c r="J23" i="9" s="1"/>
  <c r="H23" i="9"/>
  <c r="F23" i="9"/>
  <c r="N22" i="9"/>
  <c r="L22" i="9"/>
  <c r="I22" i="9"/>
  <c r="J22" i="9" s="1"/>
  <c r="H22" i="9"/>
  <c r="F22" i="9"/>
  <c r="N21" i="9"/>
  <c r="L21" i="9"/>
  <c r="I21" i="9"/>
  <c r="J21" i="9" s="1"/>
  <c r="H21" i="9"/>
  <c r="F21" i="9"/>
  <c r="N20" i="9"/>
  <c r="L20" i="9"/>
  <c r="I20" i="9"/>
  <c r="J20" i="9" s="1"/>
  <c r="H20" i="9"/>
  <c r="F20" i="9"/>
  <c r="N19" i="9"/>
  <c r="L19" i="9"/>
  <c r="I19" i="9"/>
  <c r="J19" i="9" s="1"/>
  <c r="H19" i="9"/>
  <c r="F19" i="9"/>
  <c r="N18" i="9"/>
  <c r="L18" i="9"/>
  <c r="I18" i="9"/>
  <c r="J18" i="9" s="1"/>
  <c r="H18" i="9"/>
  <c r="F18" i="9"/>
  <c r="N17" i="9"/>
  <c r="L17" i="9"/>
  <c r="I17" i="9"/>
  <c r="J17" i="9" s="1"/>
  <c r="H17" i="9"/>
  <c r="F17" i="9"/>
  <c r="N16" i="9"/>
  <c r="L16" i="9"/>
  <c r="I16" i="9"/>
  <c r="J16" i="9" s="1"/>
  <c r="H16" i="9"/>
  <c r="F16" i="9"/>
  <c r="N15" i="9"/>
  <c r="L15" i="9"/>
  <c r="I15" i="9"/>
  <c r="J15" i="9" s="1"/>
  <c r="H15" i="9"/>
  <c r="F15" i="9"/>
  <c r="N14" i="9"/>
  <c r="L14" i="9"/>
  <c r="I14" i="9"/>
  <c r="J14" i="9" s="1"/>
  <c r="H14" i="9"/>
  <c r="F14" i="9"/>
  <c r="N13" i="9"/>
  <c r="L13" i="9"/>
  <c r="I13" i="9"/>
  <c r="H13" i="9"/>
  <c r="F13" i="9"/>
  <c r="I14" i="2"/>
  <c r="J14" i="2" s="1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J65" i="2" s="1"/>
  <c r="N18" i="2"/>
  <c r="N15" i="2"/>
  <c r="N16" i="2"/>
  <c r="N17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14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14" i="2"/>
  <c r="K67" i="2"/>
  <c r="I13" i="2"/>
  <c r="J13" i="2" s="1"/>
  <c r="G50" i="23" l="1"/>
  <c r="F49" i="17"/>
  <c r="E24" i="6" s="1"/>
  <c r="R49" i="17"/>
  <c r="AC24" i="6" s="1"/>
  <c r="R49" i="28"/>
  <c r="AC37" i="6" s="1"/>
  <c r="R50" i="28"/>
  <c r="AE37" i="6" s="1"/>
  <c r="O50" i="28"/>
  <c r="Y37" i="6" s="1"/>
  <c r="O49" i="28"/>
  <c r="W37" i="6" s="1"/>
  <c r="I50" i="28"/>
  <c r="M37" i="6" s="1"/>
  <c r="K50" i="28"/>
  <c r="R37" i="6" s="1"/>
  <c r="F50" i="28"/>
  <c r="G37" i="6" s="1"/>
  <c r="F49" i="28"/>
  <c r="E37" i="6" s="1"/>
  <c r="L49" i="28"/>
  <c r="Q37" i="6" s="1"/>
  <c r="R50" i="29"/>
  <c r="AE36" i="6" s="1"/>
  <c r="R49" i="29"/>
  <c r="AC36" i="6" s="1"/>
  <c r="O50" i="29"/>
  <c r="Y36" i="6" s="1"/>
  <c r="O49" i="29"/>
  <c r="W36" i="6" s="1"/>
  <c r="F49" i="29"/>
  <c r="E36" i="6" s="1"/>
  <c r="K49" i="29"/>
  <c r="P36" i="6" s="1"/>
  <c r="L50" i="29"/>
  <c r="S36" i="6" s="1"/>
  <c r="R49" i="27"/>
  <c r="AC35" i="6" s="1"/>
  <c r="R50" i="27"/>
  <c r="AE35" i="6" s="1"/>
  <c r="O50" i="27"/>
  <c r="Y35" i="6" s="1"/>
  <c r="O49" i="27"/>
  <c r="W35" i="6" s="1"/>
  <c r="I49" i="27"/>
  <c r="K35" i="6" s="1"/>
  <c r="I50" i="27"/>
  <c r="M35" i="6" s="1"/>
  <c r="F50" i="27"/>
  <c r="G35" i="6" s="1"/>
  <c r="F49" i="27"/>
  <c r="E35" i="6" s="1"/>
  <c r="K50" i="27"/>
  <c r="R35" i="6" s="1"/>
  <c r="R50" i="26"/>
  <c r="AE34" i="6" s="1"/>
  <c r="I50" i="26"/>
  <c r="M34" i="6" s="1"/>
  <c r="O50" i="25"/>
  <c r="Y33" i="6" s="1"/>
  <c r="F50" i="25"/>
  <c r="G33" i="6" s="1"/>
  <c r="F49" i="24"/>
  <c r="E32" i="6" s="1"/>
  <c r="L49" i="24"/>
  <c r="Q32" i="6" s="1"/>
  <c r="K50" i="24"/>
  <c r="R32" i="6" s="1"/>
  <c r="AE30" i="6"/>
  <c r="Y30" i="6"/>
  <c r="M30" i="6"/>
  <c r="K50" i="22"/>
  <c r="R30" i="6" s="1"/>
  <c r="G49" i="22"/>
  <c r="F49" i="22"/>
  <c r="E30" i="6" s="1"/>
  <c r="G30" i="6"/>
  <c r="R49" i="21"/>
  <c r="AC29" i="6" s="1"/>
  <c r="AD29" i="6"/>
  <c r="O49" i="21"/>
  <c r="W29" i="6" s="1"/>
  <c r="F29" i="6"/>
  <c r="F49" i="21"/>
  <c r="E29" i="6" s="1"/>
  <c r="I43" i="21"/>
  <c r="M51" i="21" s="1"/>
  <c r="R49" i="20"/>
  <c r="AC28" i="6" s="1"/>
  <c r="R50" i="20"/>
  <c r="AE28" i="6" s="1"/>
  <c r="O49" i="20"/>
  <c r="W28" i="6" s="1"/>
  <c r="O50" i="20"/>
  <c r="Y28" i="6" s="1"/>
  <c r="I50" i="20"/>
  <c r="M28" i="6" s="1"/>
  <c r="L49" i="20"/>
  <c r="Q28" i="6" s="1"/>
  <c r="L50" i="20"/>
  <c r="S28" i="6" s="1"/>
  <c r="R49" i="19"/>
  <c r="AC27" i="6" s="1"/>
  <c r="R50" i="19"/>
  <c r="AE27" i="6" s="1"/>
  <c r="O50" i="19"/>
  <c r="Y27" i="6" s="1"/>
  <c r="J50" i="19"/>
  <c r="I50" i="19"/>
  <c r="M27" i="6" s="1"/>
  <c r="F49" i="19"/>
  <c r="E27" i="6" s="1"/>
  <c r="F50" i="19"/>
  <c r="G27" i="6" s="1"/>
  <c r="G49" i="19"/>
  <c r="L50" i="19"/>
  <c r="S27" i="6" s="1"/>
  <c r="R50" i="18"/>
  <c r="AE26" i="6" s="1"/>
  <c r="O49" i="18"/>
  <c r="W26" i="6" s="1"/>
  <c r="P50" i="18"/>
  <c r="O50" i="18"/>
  <c r="Y26" i="6" s="1"/>
  <c r="P49" i="18"/>
  <c r="H43" i="18"/>
  <c r="I50" i="18"/>
  <c r="M26" i="6" s="1"/>
  <c r="J50" i="18"/>
  <c r="F49" i="18"/>
  <c r="E26" i="6" s="1"/>
  <c r="G50" i="18"/>
  <c r="F50" i="18"/>
  <c r="G26" i="6" s="1"/>
  <c r="K50" i="18"/>
  <c r="R26" i="6" s="1"/>
  <c r="R62" i="30"/>
  <c r="AC25" i="6" s="1"/>
  <c r="L64" i="30"/>
  <c r="U25" i="6" s="1"/>
  <c r="R50" i="17"/>
  <c r="AE24" i="6" s="1"/>
  <c r="O49" i="17"/>
  <c r="W24" i="6" s="1"/>
  <c r="O50" i="17"/>
  <c r="Y24" i="6" s="1"/>
  <c r="I49" i="17"/>
  <c r="K24" i="6" s="1"/>
  <c r="I55" i="15"/>
  <c r="K23" i="6" s="1"/>
  <c r="K55" i="15"/>
  <c r="P23" i="6" s="1"/>
  <c r="L56" i="15"/>
  <c r="S23" i="6" s="1"/>
  <c r="R105" i="13"/>
  <c r="AE19" i="6" s="1"/>
  <c r="S65" i="12"/>
  <c r="I66" i="12"/>
  <c r="M18" i="6" s="1"/>
  <c r="I65" i="12"/>
  <c r="K18" i="6" s="1"/>
  <c r="G66" i="12"/>
  <c r="F65" i="12"/>
  <c r="E18" i="6" s="1"/>
  <c r="F67" i="12"/>
  <c r="I18" i="6" s="1"/>
  <c r="K65" i="12"/>
  <c r="P18" i="6" s="1"/>
  <c r="G75" i="9"/>
  <c r="R49" i="33"/>
  <c r="AC14" i="6" s="1"/>
  <c r="R51" i="33"/>
  <c r="AG14" i="6" s="1"/>
  <c r="O49" i="33"/>
  <c r="W14" i="6" s="1"/>
  <c r="O51" i="33"/>
  <c r="AA14" i="6" s="1"/>
  <c r="K49" i="33"/>
  <c r="I49" i="33"/>
  <c r="K14" i="6" s="1"/>
  <c r="I51" i="33"/>
  <c r="O14" i="6" s="1"/>
  <c r="F49" i="33"/>
  <c r="E14" i="6" s="1"/>
  <c r="F51" i="33"/>
  <c r="I14" i="6" s="1"/>
  <c r="P49" i="28"/>
  <c r="J50" i="28"/>
  <c r="J17" i="28"/>
  <c r="L50" i="28" s="1"/>
  <c r="S37" i="6" s="1"/>
  <c r="K49" i="28"/>
  <c r="P37" i="6" s="1"/>
  <c r="G50" i="22"/>
  <c r="F55" i="15"/>
  <c r="E23" i="6" s="1"/>
  <c r="I56" i="15"/>
  <c r="M23" i="6" s="1"/>
  <c r="O55" i="15"/>
  <c r="W23" i="6" s="1"/>
  <c r="R55" i="15"/>
  <c r="AC23" i="6" s="1"/>
  <c r="O56" i="15"/>
  <c r="Y23" i="6" s="1"/>
  <c r="R56" i="15"/>
  <c r="AE23" i="6" s="1"/>
  <c r="F56" i="15"/>
  <c r="G23" i="6" s="1"/>
  <c r="I102" i="16"/>
  <c r="M22" i="6" s="1"/>
  <c r="R102" i="16"/>
  <c r="AE22" i="6" s="1"/>
  <c r="F101" i="16"/>
  <c r="E22" i="6" s="1"/>
  <c r="F102" i="16"/>
  <c r="G22" i="6" s="1"/>
  <c r="R101" i="16"/>
  <c r="AC22" i="6" s="1"/>
  <c r="O101" i="16"/>
  <c r="W22" i="6" s="1"/>
  <c r="I101" i="16"/>
  <c r="K22" i="6" s="1"/>
  <c r="L101" i="16"/>
  <c r="Q22" i="6" s="1"/>
  <c r="O102" i="16"/>
  <c r="Y22" i="6" s="1"/>
  <c r="F50" i="14"/>
  <c r="G21" i="6" s="1"/>
  <c r="G51" i="14"/>
  <c r="I50" i="14"/>
  <c r="L50" i="14"/>
  <c r="I51" i="14"/>
  <c r="O21" i="6" s="1"/>
  <c r="K50" i="14"/>
  <c r="F51" i="14"/>
  <c r="I21" i="6" s="1"/>
  <c r="S21" i="6"/>
  <c r="I49" i="14"/>
  <c r="F49" i="14"/>
  <c r="M21" i="6"/>
  <c r="K49" i="14"/>
  <c r="G49" i="14"/>
  <c r="F104" i="13"/>
  <c r="E19" i="6" s="1"/>
  <c r="O105" i="13"/>
  <c r="Y19" i="6" s="1"/>
  <c r="J104" i="13"/>
  <c r="R104" i="13"/>
  <c r="AC19" i="6" s="1"/>
  <c r="K51" i="33"/>
  <c r="P51" i="33"/>
  <c r="P74" i="9"/>
  <c r="P75" i="9"/>
  <c r="O75" i="9"/>
  <c r="AA15" i="6" s="1"/>
  <c r="X15" i="6"/>
  <c r="Z15" i="6"/>
  <c r="Z39" i="6" s="1"/>
  <c r="O55" i="10"/>
  <c r="Y16" i="6" s="1"/>
  <c r="J54" i="10"/>
  <c r="F55" i="10"/>
  <c r="G16" i="6" s="1"/>
  <c r="P55" i="10"/>
  <c r="D47" i="6"/>
  <c r="S49" i="11"/>
  <c r="O65" i="12"/>
  <c r="W18" i="6" s="1"/>
  <c r="L67" i="12"/>
  <c r="U18" i="6" s="1"/>
  <c r="F66" i="12"/>
  <c r="G18" i="6" s="1"/>
  <c r="R65" i="12"/>
  <c r="AC18" i="6" s="1"/>
  <c r="P67" i="12"/>
  <c r="O67" i="12"/>
  <c r="AA18" i="6" s="1"/>
  <c r="R67" i="12"/>
  <c r="AG18" i="6" s="1"/>
  <c r="O66" i="12"/>
  <c r="Y18" i="6" s="1"/>
  <c r="R66" i="12"/>
  <c r="AE18" i="6" s="1"/>
  <c r="K66" i="12"/>
  <c r="R18" i="6" s="1"/>
  <c r="J65" i="12"/>
  <c r="J67" i="12"/>
  <c r="K50" i="29"/>
  <c r="R36" i="6" s="1"/>
  <c r="L49" i="27"/>
  <c r="Q35" i="6" s="1"/>
  <c r="I43" i="27"/>
  <c r="M51" i="27" s="1"/>
  <c r="K49" i="27"/>
  <c r="P35" i="6" s="1"/>
  <c r="L50" i="26"/>
  <c r="S34" i="6" s="1"/>
  <c r="F43" i="26"/>
  <c r="K50" i="26"/>
  <c r="R34" i="6" s="1"/>
  <c r="K51" i="25"/>
  <c r="T33" i="6" s="1"/>
  <c r="I50" i="25"/>
  <c r="M33" i="6" s="1"/>
  <c r="R50" i="25"/>
  <c r="AE33" i="6" s="1"/>
  <c r="O33" i="6"/>
  <c r="X33" i="6"/>
  <c r="K50" i="25"/>
  <c r="R33" i="6" s="1"/>
  <c r="K49" i="24"/>
  <c r="P32" i="6" s="1"/>
  <c r="O50" i="24"/>
  <c r="Y32" i="6" s="1"/>
  <c r="X32" i="6"/>
  <c r="F50" i="24"/>
  <c r="G32" i="6" s="1"/>
  <c r="I50" i="24"/>
  <c r="M32" i="6" s="1"/>
  <c r="R50" i="24"/>
  <c r="AE32" i="6" s="1"/>
  <c r="O50" i="23"/>
  <c r="Y31" i="6" s="1"/>
  <c r="F49" i="23"/>
  <c r="E31" i="6" s="1"/>
  <c r="I43" i="23"/>
  <c r="M51" i="23" s="1"/>
  <c r="I49" i="23"/>
  <c r="K31" i="6" s="1"/>
  <c r="K49" i="23"/>
  <c r="P31" i="6" s="1"/>
  <c r="O49" i="23"/>
  <c r="W31" i="6" s="1"/>
  <c r="K50" i="23"/>
  <c r="J15" i="22"/>
  <c r="L49" i="22" s="1"/>
  <c r="Q30" i="6" s="1"/>
  <c r="J50" i="22"/>
  <c r="K49" i="22"/>
  <c r="P30" i="6" s="1"/>
  <c r="O50" i="21"/>
  <c r="J50" i="21"/>
  <c r="D29" i="6"/>
  <c r="F50" i="21"/>
  <c r="G29" i="6" s="1"/>
  <c r="J49" i="21"/>
  <c r="R50" i="21"/>
  <c r="AE29" i="6" s="1"/>
  <c r="K49" i="21"/>
  <c r="P29" i="6" s="1"/>
  <c r="I50" i="21"/>
  <c r="M29" i="6" s="1"/>
  <c r="K50" i="21"/>
  <c r="R29" i="6" s="1"/>
  <c r="H43" i="20"/>
  <c r="P50" i="20"/>
  <c r="I49" i="20"/>
  <c r="K28" i="6" s="1"/>
  <c r="K49" i="20"/>
  <c r="P28" i="6" s="1"/>
  <c r="K50" i="20"/>
  <c r="R28" i="6" s="1"/>
  <c r="L49" i="19"/>
  <c r="Q27" i="6" s="1"/>
  <c r="P49" i="19"/>
  <c r="AD27" i="6"/>
  <c r="AD39" i="6" s="1"/>
  <c r="K49" i="19"/>
  <c r="P27" i="6" s="1"/>
  <c r="K50" i="19"/>
  <c r="R27" i="6" s="1"/>
  <c r="I49" i="18"/>
  <c r="K26" i="6" s="1"/>
  <c r="S51" i="18"/>
  <c r="J49" i="18"/>
  <c r="G51" i="18"/>
  <c r="V26" i="6"/>
  <c r="V39" i="6" s="1"/>
  <c r="I43" i="18"/>
  <c r="K49" i="18"/>
  <c r="P26" i="6" s="1"/>
  <c r="K51" i="18"/>
  <c r="T26" i="6" s="1"/>
  <c r="J13" i="18"/>
  <c r="X26" i="6"/>
  <c r="L47" i="6"/>
  <c r="K49" i="17"/>
  <c r="P24" i="6" s="1"/>
  <c r="G49" i="17"/>
  <c r="K50" i="17"/>
  <c r="R24" i="6" s="1"/>
  <c r="N39" i="6"/>
  <c r="L45" i="6"/>
  <c r="D46" i="6"/>
  <c r="O64" i="30"/>
  <c r="AA25" i="6" s="1"/>
  <c r="F45" i="6"/>
  <c r="H39" i="6"/>
  <c r="R106" i="13"/>
  <c r="AG19" i="6" s="1"/>
  <c r="S104" i="13"/>
  <c r="L18" i="6"/>
  <c r="D45" i="6"/>
  <c r="I43" i="33"/>
  <c r="G50" i="33"/>
  <c r="J50" i="33"/>
  <c r="S50" i="33"/>
  <c r="G51" i="33"/>
  <c r="J51" i="33"/>
  <c r="J26" i="33"/>
  <c r="G49" i="33"/>
  <c r="S51" i="33"/>
  <c r="L43" i="33"/>
  <c r="N43" i="33"/>
  <c r="F43" i="33"/>
  <c r="H43" i="33"/>
  <c r="J28" i="33"/>
  <c r="J49" i="33"/>
  <c r="S49" i="33"/>
  <c r="J13" i="33"/>
  <c r="I62" i="30"/>
  <c r="K25" i="6" s="1"/>
  <c r="O63" i="30"/>
  <c r="Y25" i="6" s="1"/>
  <c r="F64" i="30"/>
  <c r="I25" i="6" s="1"/>
  <c r="I63" i="30"/>
  <c r="M25" i="6" s="1"/>
  <c r="R63" i="30"/>
  <c r="AE25" i="6" s="1"/>
  <c r="O62" i="30"/>
  <c r="W25" i="6" s="1"/>
  <c r="I64" i="30"/>
  <c r="O25" i="6" s="1"/>
  <c r="L63" i="30"/>
  <c r="S25" i="6" s="1"/>
  <c r="K62" i="30"/>
  <c r="P25" i="6" s="1"/>
  <c r="L62" i="30"/>
  <c r="Q25" i="6" s="1"/>
  <c r="R64" i="30"/>
  <c r="AG25" i="6" s="1"/>
  <c r="K63" i="30"/>
  <c r="R25" i="6" s="1"/>
  <c r="F62" i="30"/>
  <c r="E25" i="6" s="1"/>
  <c r="K64" i="30"/>
  <c r="T25" i="6" s="1"/>
  <c r="F63" i="30"/>
  <c r="G25" i="6" s="1"/>
  <c r="S64" i="30"/>
  <c r="P64" i="30"/>
  <c r="J64" i="30"/>
  <c r="G64" i="30"/>
  <c r="J62" i="30"/>
  <c r="P62" i="30"/>
  <c r="S62" i="30"/>
  <c r="J63" i="30"/>
  <c r="S63" i="30"/>
  <c r="I56" i="30"/>
  <c r="G63" i="30"/>
  <c r="G62" i="30"/>
  <c r="P63" i="30"/>
  <c r="L56" i="30"/>
  <c r="F56" i="30"/>
  <c r="H56" i="30"/>
  <c r="N56" i="30"/>
  <c r="J49" i="28"/>
  <c r="S50" i="28"/>
  <c r="S49" i="28"/>
  <c r="P51" i="28"/>
  <c r="J51" i="28"/>
  <c r="H43" i="28"/>
  <c r="J15" i="28"/>
  <c r="G50" i="28"/>
  <c r="G51" i="28"/>
  <c r="L43" i="28"/>
  <c r="F43" i="28"/>
  <c r="H43" i="29"/>
  <c r="G50" i="29"/>
  <c r="G49" i="29"/>
  <c r="J50" i="29"/>
  <c r="P49" i="29"/>
  <c r="N43" i="29"/>
  <c r="L43" i="29"/>
  <c r="I43" i="29"/>
  <c r="M51" i="29" s="1"/>
  <c r="P50" i="29"/>
  <c r="J13" i="29"/>
  <c r="L49" i="29" s="1"/>
  <c r="Q36" i="6" s="1"/>
  <c r="J49" i="29"/>
  <c r="S49" i="29"/>
  <c r="F43" i="29"/>
  <c r="I43" i="28"/>
  <c r="M49" i="28" s="1"/>
  <c r="N43" i="28"/>
  <c r="S50" i="27"/>
  <c r="P49" i="27"/>
  <c r="S66" i="12"/>
  <c r="S67" i="12"/>
  <c r="S55" i="15"/>
  <c r="G50" i="19"/>
  <c r="P49" i="21"/>
  <c r="P50" i="21"/>
  <c r="J49" i="23"/>
  <c r="R50" i="23"/>
  <c r="AE31" i="6" s="1"/>
  <c r="I50" i="23"/>
  <c r="M31" i="6" s="1"/>
  <c r="N43" i="23"/>
  <c r="P50" i="23"/>
  <c r="R49" i="23"/>
  <c r="AC31" i="6" s="1"/>
  <c r="F50" i="23"/>
  <c r="G31" i="6" s="1"/>
  <c r="S50" i="23"/>
  <c r="L50" i="23"/>
  <c r="S31" i="6" s="1"/>
  <c r="J50" i="23"/>
  <c r="L43" i="23"/>
  <c r="J50" i="24"/>
  <c r="S49" i="24"/>
  <c r="G50" i="25"/>
  <c r="H43" i="25"/>
  <c r="J50" i="27"/>
  <c r="G49" i="27"/>
  <c r="G50" i="27"/>
  <c r="H43" i="27"/>
  <c r="F43" i="27"/>
  <c r="N43" i="27"/>
  <c r="L43" i="27"/>
  <c r="J17" i="27"/>
  <c r="J43" i="27" s="1"/>
  <c r="J49" i="27"/>
  <c r="S49" i="27"/>
  <c r="S50" i="26"/>
  <c r="G51" i="26"/>
  <c r="S49" i="26"/>
  <c r="J51" i="26"/>
  <c r="G50" i="26"/>
  <c r="P51" i="26"/>
  <c r="J50" i="26"/>
  <c r="H43" i="26"/>
  <c r="J43" i="26"/>
  <c r="I43" i="26"/>
  <c r="M49" i="26" s="1"/>
  <c r="S51" i="26"/>
  <c r="L43" i="26"/>
  <c r="N43" i="26"/>
  <c r="J51" i="25"/>
  <c r="S51" i="25"/>
  <c r="P51" i="25"/>
  <c r="G51" i="25"/>
  <c r="J50" i="25"/>
  <c r="G49" i="25"/>
  <c r="J49" i="25"/>
  <c r="S50" i="25"/>
  <c r="N43" i="25"/>
  <c r="L43" i="25"/>
  <c r="F43" i="25"/>
  <c r="I43" i="25"/>
  <c r="J18" i="25"/>
  <c r="J43" i="25" s="1"/>
  <c r="S49" i="25"/>
  <c r="P49" i="24"/>
  <c r="G49" i="24"/>
  <c r="G50" i="24"/>
  <c r="N43" i="24"/>
  <c r="F43" i="24"/>
  <c r="H43" i="24"/>
  <c r="L43" i="24"/>
  <c r="I43" i="24"/>
  <c r="M51" i="24" s="1"/>
  <c r="J13" i="24"/>
  <c r="L50" i="24" s="1"/>
  <c r="S32" i="6" s="1"/>
  <c r="J21" i="24"/>
  <c r="J49" i="24"/>
  <c r="S50" i="24"/>
  <c r="H43" i="23"/>
  <c r="S51" i="23"/>
  <c r="J14" i="23"/>
  <c r="P49" i="23"/>
  <c r="G49" i="23"/>
  <c r="F43" i="23"/>
  <c r="M49" i="23"/>
  <c r="S50" i="22"/>
  <c r="P49" i="22"/>
  <c r="H43" i="22"/>
  <c r="L43" i="22"/>
  <c r="N43" i="22"/>
  <c r="I43" i="22"/>
  <c r="M51" i="22" s="1"/>
  <c r="P50" i="22"/>
  <c r="J20" i="22"/>
  <c r="L50" i="22" s="1"/>
  <c r="J49" i="22"/>
  <c r="S49" i="22"/>
  <c r="F43" i="22"/>
  <c r="L43" i="21"/>
  <c r="H43" i="21"/>
  <c r="M50" i="21"/>
  <c r="J13" i="21"/>
  <c r="L49" i="21" s="1"/>
  <c r="Q29" i="6" s="1"/>
  <c r="J21" i="21"/>
  <c r="L50" i="21" s="1"/>
  <c r="S29" i="6" s="1"/>
  <c r="S49" i="21"/>
  <c r="F43" i="21"/>
  <c r="N43" i="21"/>
  <c r="G50" i="20"/>
  <c r="J50" i="20"/>
  <c r="G49" i="20"/>
  <c r="S50" i="20"/>
  <c r="P49" i="20"/>
  <c r="L43" i="20"/>
  <c r="N43" i="20"/>
  <c r="J43" i="20"/>
  <c r="I43" i="20"/>
  <c r="M51" i="20" s="1"/>
  <c r="J49" i="20"/>
  <c r="S49" i="20"/>
  <c r="F43" i="20"/>
  <c r="N43" i="19"/>
  <c r="P51" i="19"/>
  <c r="P50" i="19"/>
  <c r="J51" i="19"/>
  <c r="I43" i="19"/>
  <c r="F43" i="19"/>
  <c r="H43" i="19"/>
  <c r="J43" i="19"/>
  <c r="L43" i="19"/>
  <c r="J49" i="19"/>
  <c r="S49" i="19"/>
  <c r="P51" i="18"/>
  <c r="G49" i="18"/>
  <c r="S50" i="18"/>
  <c r="J51" i="18"/>
  <c r="N43" i="18"/>
  <c r="L43" i="18"/>
  <c r="S49" i="18"/>
  <c r="J26" i="18"/>
  <c r="L50" i="18" s="1"/>
  <c r="S26" i="6" s="1"/>
  <c r="F43" i="18"/>
  <c r="J22" i="18"/>
  <c r="J51" i="17"/>
  <c r="J50" i="17"/>
  <c r="P51" i="17"/>
  <c r="S51" i="17"/>
  <c r="J49" i="17"/>
  <c r="J28" i="17"/>
  <c r="S50" i="17"/>
  <c r="G51" i="17"/>
  <c r="P50" i="17"/>
  <c r="I43" i="17"/>
  <c r="P49" i="17"/>
  <c r="G50" i="17"/>
  <c r="N43" i="17"/>
  <c r="L43" i="17"/>
  <c r="J26" i="17"/>
  <c r="L50" i="17" s="1"/>
  <c r="S24" i="6" s="1"/>
  <c r="F43" i="17"/>
  <c r="S49" i="17"/>
  <c r="J13" i="17"/>
  <c r="L49" i="17" s="1"/>
  <c r="Q24" i="6" s="1"/>
  <c r="H43" i="17"/>
  <c r="K54" i="10"/>
  <c r="P16" i="6" s="1"/>
  <c r="L55" i="10"/>
  <c r="S16" i="6" s="1"/>
  <c r="P54" i="10"/>
  <c r="R54" i="10"/>
  <c r="AC16" i="6" s="1"/>
  <c r="R55" i="10"/>
  <c r="AE16" i="6" s="1"/>
  <c r="O54" i="10"/>
  <c r="W16" i="6" s="1"/>
  <c r="S54" i="10"/>
  <c r="S55" i="10"/>
  <c r="F54" i="10"/>
  <c r="E16" i="6" s="1"/>
  <c r="I54" i="10"/>
  <c r="K16" i="6" s="1"/>
  <c r="I55" i="10"/>
  <c r="M16" i="6" s="1"/>
  <c r="J56" i="10"/>
  <c r="L49" i="11"/>
  <c r="S17" i="6" s="1"/>
  <c r="S50" i="11"/>
  <c r="P48" i="11"/>
  <c r="K48" i="11"/>
  <c r="P17" i="6" s="1"/>
  <c r="P49" i="11"/>
  <c r="O49" i="11"/>
  <c r="Y17" i="6" s="1"/>
  <c r="P50" i="11"/>
  <c r="R48" i="11"/>
  <c r="AC17" i="6" s="1"/>
  <c r="R49" i="11"/>
  <c r="AE17" i="6" s="1"/>
  <c r="O48" i="11"/>
  <c r="W17" i="6" s="1"/>
  <c r="S48" i="11"/>
  <c r="K67" i="12"/>
  <c r="P66" i="12"/>
  <c r="G65" i="12"/>
  <c r="F106" i="13"/>
  <c r="I19" i="6" s="1"/>
  <c r="O106" i="13"/>
  <c r="AA19" i="6" s="1"/>
  <c r="L105" i="13"/>
  <c r="S19" i="6" s="1"/>
  <c r="I104" i="13"/>
  <c r="K19" i="6" s="1"/>
  <c r="K104" i="13"/>
  <c r="P19" i="6" s="1"/>
  <c r="O104" i="13"/>
  <c r="W19" i="6" s="1"/>
  <c r="I106" i="13"/>
  <c r="O19" i="6" s="1"/>
  <c r="L106" i="13"/>
  <c r="U19" i="6" s="1"/>
  <c r="F105" i="13"/>
  <c r="G19" i="6" s="1"/>
  <c r="I105" i="13"/>
  <c r="M19" i="6" s="1"/>
  <c r="L51" i="14"/>
  <c r="U21" i="6" s="1"/>
  <c r="J13" i="14"/>
  <c r="L49" i="14" s="1"/>
  <c r="R21" i="6"/>
  <c r="K51" i="14"/>
  <c r="K73" i="9"/>
  <c r="P15" i="6" s="1"/>
  <c r="F75" i="9"/>
  <c r="I15" i="6" s="1"/>
  <c r="G73" i="9"/>
  <c r="F74" i="9"/>
  <c r="G15" i="6" s="1"/>
  <c r="S73" i="9"/>
  <c r="R75" i="9"/>
  <c r="AG15" i="6" s="1"/>
  <c r="P73" i="9"/>
  <c r="S74" i="9"/>
  <c r="S75" i="9"/>
  <c r="I74" i="9"/>
  <c r="M15" i="6" s="1"/>
  <c r="F73" i="9"/>
  <c r="E15" i="6" s="1"/>
  <c r="O73" i="9"/>
  <c r="W15" i="6" s="1"/>
  <c r="R74" i="9"/>
  <c r="AE15" i="6" s="1"/>
  <c r="O74" i="9"/>
  <c r="Y15" i="6" s="1"/>
  <c r="I73" i="9"/>
  <c r="K15" i="6" s="1"/>
  <c r="R73" i="9"/>
  <c r="AC15" i="6" s="1"/>
  <c r="K101" i="16"/>
  <c r="P22" i="6" s="1"/>
  <c r="K102" i="16"/>
  <c r="R22" i="6" s="1"/>
  <c r="P56" i="15"/>
  <c r="S56" i="15"/>
  <c r="K56" i="15"/>
  <c r="R23" i="6" s="1"/>
  <c r="J55" i="15"/>
  <c r="I49" i="15"/>
  <c r="M55" i="15" s="1"/>
  <c r="J13" i="15"/>
  <c r="G57" i="15"/>
  <c r="J57" i="15"/>
  <c r="P57" i="15"/>
  <c r="J56" i="15"/>
  <c r="S57" i="15"/>
  <c r="G55" i="15"/>
  <c r="L49" i="15"/>
  <c r="N49" i="15"/>
  <c r="J101" i="16"/>
  <c r="G101" i="16"/>
  <c r="P102" i="16"/>
  <c r="L95" i="16"/>
  <c r="S102" i="16"/>
  <c r="P101" i="16"/>
  <c r="J103" i="16"/>
  <c r="N95" i="16"/>
  <c r="G103" i="16"/>
  <c r="G102" i="16"/>
  <c r="F95" i="16"/>
  <c r="S101" i="16"/>
  <c r="J102" i="16"/>
  <c r="H95" i="16"/>
  <c r="P103" i="16"/>
  <c r="I95" i="16"/>
  <c r="S103" i="16"/>
  <c r="J86" i="16"/>
  <c r="L102" i="16" s="1"/>
  <c r="S22" i="6" s="1"/>
  <c r="J14" i="15"/>
  <c r="J26" i="15"/>
  <c r="F49" i="15"/>
  <c r="H49" i="15"/>
  <c r="J49" i="14"/>
  <c r="P51" i="14"/>
  <c r="S50" i="14"/>
  <c r="S51" i="14"/>
  <c r="S49" i="14"/>
  <c r="P49" i="14"/>
  <c r="J50" i="14"/>
  <c r="AG21" i="6"/>
  <c r="P50" i="14"/>
  <c r="Y21" i="6"/>
  <c r="AE21" i="6"/>
  <c r="F43" i="14"/>
  <c r="G50" i="14"/>
  <c r="J51" i="14"/>
  <c r="I43" i="14"/>
  <c r="N43" i="14"/>
  <c r="AA21" i="6"/>
  <c r="L43" i="14"/>
  <c r="H43" i="14"/>
  <c r="K105" i="13"/>
  <c r="R19" i="6" s="1"/>
  <c r="K106" i="13"/>
  <c r="T19" i="6" s="1"/>
  <c r="G105" i="13"/>
  <c r="J106" i="13"/>
  <c r="J105" i="13"/>
  <c r="P104" i="13"/>
  <c r="S105" i="13"/>
  <c r="N98" i="13"/>
  <c r="G106" i="13"/>
  <c r="H98" i="13"/>
  <c r="P106" i="13"/>
  <c r="I98" i="13"/>
  <c r="S106" i="13"/>
  <c r="J13" i="13"/>
  <c r="L98" i="13"/>
  <c r="J26" i="13"/>
  <c r="F98" i="13"/>
  <c r="P105" i="13"/>
  <c r="I74" i="2"/>
  <c r="M20" i="6" s="1"/>
  <c r="K74" i="2"/>
  <c r="R20" i="6" s="1"/>
  <c r="O74" i="2"/>
  <c r="Y20" i="6" s="1"/>
  <c r="P73" i="2"/>
  <c r="K75" i="2"/>
  <c r="T20" i="6" s="1"/>
  <c r="F75" i="2"/>
  <c r="I20" i="6" s="1"/>
  <c r="F74" i="2"/>
  <c r="G20" i="6" s="1"/>
  <c r="K73" i="2"/>
  <c r="P20" i="6" s="1"/>
  <c r="R75" i="2"/>
  <c r="AG20" i="6" s="1"/>
  <c r="O75" i="2"/>
  <c r="AA20" i="6" s="1"/>
  <c r="R74" i="2"/>
  <c r="AE20" i="6" s="1"/>
  <c r="I75" i="2"/>
  <c r="O20" i="6" s="1"/>
  <c r="L39" i="6"/>
  <c r="P75" i="2"/>
  <c r="P74" i="2"/>
  <c r="J74" i="9"/>
  <c r="K74" i="9"/>
  <c r="R15" i="6" s="1"/>
  <c r="J73" i="9"/>
  <c r="K75" i="9"/>
  <c r="J13" i="9"/>
  <c r="L73" i="9" s="1"/>
  <c r="Q15" i="6" s="1"/>
  <c r="G55" i="10"/>
  <c r="G54" i="10"/>
  <c r="K55" i="10"/>
  <c r="R16" i="6" s="1"/>
  <c r="K49" i="11"/>
  <c r="G48" i="11"/>
  <c r="K50" i="11"/>
  <c r="T17" i="6" s="1"/>
  <c r="I48" i="11"/>
  <c r="K17" i="6" s="1"/>
  <c r="F49" i="11"/>
  <c r="G17" i="6" s="1"/>
  <c r="G49" i="11"/>
  <c r="I49" i="11"/>
  <c r="M17" i="6" s="1"/>
  <c r="G50" i="11"/>
  <c r="J48" i="11"/>
  <c r="F48" i="11"/>
  <c r="E17" i="6" s="1"/>
  <c r="J49" i="11"/>
  <c r="J50" i="11"/>
  <c r="F59" i="12"/>
  <c r="L59" i="12"/>
  <c r="H59" i="12"/>
  <c r="N59" i="12"/>
  <c r="I59" i="12"/>
  <c r="J26" i="12"/>
  <c r="L66" i="12" s="1"/>
  <c r="S18" i="6" s="1"/>
  <c r="J13" i="12"/>
  <c r="L65" i="12" s="1"/>
  <c r="Q18" i="6" s="1"/>
  <c r="L42" i="11"/>
  <c r="F42" i="11"/>
  <c r="H42" i="11"/>
  <c r="N42" i="11"/>
  <c r="J26" i="11"/>
  <c r="J13" i="11"/>
  <c r="I42" i="11"/>
  <c r="AB39" i="6"/>
  <c r="J47" i="6"/>
  <c r="J28" i="10"/>
  <c r="F48" i="10"/>
  <c r="L48" i="10"/>
  <c r="H48" i="10"/>
  <c r="N48" i="10"/>
  <c r="J13" i="10"/>
  <c r="I48" i="10"/>
  <c r="M56" i="10" s="1"/>
  <c r="AF39" i="6"/>
  <c r="R14" i="6"/>
  <c r="F47" i="6"/>
  <c r="F39" i="6"/>
  <c r="F46" i="6"/>
  <c r="F67" i="9"/>
  <c r="H67" i="9"/>
  <c r="N67" i="9"/>
  <c r="L67" i="9"/>
  <c r="J36" i="9"/>
  <c r="L74" i="9" s="1"/>
  <c r="S15" i="6" s="1"/>
  <c r="I67" i="9"/>
  <c r="T14" i="6"/>
  <c r="J39" i="6"/>
  <c r="P14" i="6"/>
  <c r="D39" i="6"/>
  <c r="M67" i="2"/>
  <c r="S75" i="2" s="1"/>
  <c r="J64" i="2"/>
  <c r="M66" i="12" l="1"/>
  <c r="M73" i="9"/>
  <c r="L50" i="27"/>
  <c r="S35" i="6" s="1"/>
  <c r="M49" i="27"/>
  <c r="M50" i="27"/>
  <c r="L50" i="25"/>
  <c r="S33" i="6" s="1"/>
  <c r="L46" i="6"/>
  <c r="M45" i="6" s="1"/>
  <c r="M50" i="19"/>
  <c r="J46" i="6"/>
  <c r="M50" i="18"/>
  <c r="M51" i="18"/>
  <c r="J43" i="18"/>
  <c r="M104" i="13"/>
  <c r="J43" i="28"/>
  <c r="L51" i="28"/>
  <c r="U37" i="6" s="1"/>
  <c r="L55" i="15"/>
  <c r="Q23" i="6" s="1"/>
  <c r="J43" i="14"/>
  <c r="AC21" i="6"/>
  <c r="P21" i="6"/>
  <c r="H45" i="6" s="1"/>
  <c r="W21" i="6"/>
  <c r="E21" i="6"/>
  <c r="Q21" i="6"/>
  <c r="K21" i="6"/>
  <c r="M51" i="14"/>
  <c r="T21" i="6"/>
  <c r="M49" i="14"/>
  <c r="I39" i="6"/>
  <c r="O39" i="6"/>
  <c r="L49" i="33"/>
  <c r="M51" i="33"/>
  <c r="M75" i="9"/>
  <c r="T15" i="6"/>
  <c r="AG39" i="6"/>
  <c r="D48" i="6"/>
  <c r="M48" i="11"/>
  <c r="M49" i="11"/>
  <c r="R17" i="6"/>
  <c r="M39" i="6"/>
  <c r="G39" i="6"/>
  <c r="M67" i="12"/>
  <c r="T18" i="6"/>
  <c r="F48" i="6"/>
  <c r="AA39" i="6"/>
  <c r="X39" i="6"/>
  <c r="M51" i="25"/>
  <c r="M50" i="23"/>
  <c r="R31" i="6"/>
  <c r="M49" i="22"/>
  <c r="S30" i="6"/>
  <c r="Y29" i="6"/>
  <c r="Y39" i="6" s="1"/>
  <c r="AE39" i="6"/>
  <c r="J45" i="6"/>
  <c r="L49" i="18"/>
  <c r="Q26" i="6" s="1"/>
  <c r="E47" i="6"/>
  <c r="M50" i="33"/>
  <c r="M49" i="33"/>
  <c r="J43" i="33"/>
  <c r="M64" i="30"/>
  <c r="M62" i="30"/>
  <c r="M63" i="30"/>
  <c r="J56" i="30"/>
  <c r="M50" i="28"/>
  <c r="M51" i="28"/>
  <c r="M50" i="29"/>
  <c r="M49" i="29"/>
  <c r="J43" i="29"/>
  <c r="M51" i="19"/>
  <c r="L49" i="23"/>
  <c r="Q31" i="6" s="1"/>
  <c r="M49" i="24"/>
  <c r="M51" i="26"/>
  <c r="M50" i="26"/>
  <c r="M50" i="25"/>
  <c r="M49" i="25"/>
  <c r="J43" i="24"/>
  <c r="M50" i="24"/>
  <c r="J43" i="23"/>
  <c r="J43" i="22"/>
  <c r="M50" i="22"/>
  <c r="J43" i="21"/>
  <c r="M49" i="21"/>
  <c r="M49" i="20"/>
  <c r="M50" i="20"/>
  <c r="M49" i="19"/>
  <c r="M49" i="18"/>
  <c r="M49" i="17"/>
  <c r="M51" i="17"/>
  <c r="M50" i="17"/>
  <c r="J43" i="17"/>
  <c r="L54" i="10"/>
  <c r="Q16" i="6" s="1"/>
  <c r="L48" i="11"/>
  <c r="Q17" i="6" s="1"/>
  <c r="J59" i="12"/>
  <c r="M65" i="12"/>
  <c r="L104" i="13"/>
  <c r="Q19" i="6" s="1"/>
  <c r="M101" i="16"/>
  <c r="M56" i="15"/>
  <c r="J49" i="15"/>
  <c r="M57" i="15"/>
  <c r="M102" i="16"/>
  <c r="M103" i="16"/>
  <c r="J95" i="16"/>
  <c r="M50" i="14"/>
  <c r="J98" i="13"/>
  <c r="M106" i="13"/>
  <c r="M105" i="13"/>
  <c r="U14" i="6"/>
  <c r="G47" i="6"/>
  <c r="S14" i="6"/>
  <c r="S73" i="2"/>
  <c r="E45" i="6"/>
  <c r="S74" i="2"/>
  <c r="M74" i="9"/>
  <c r="J67" i="9"/>
  <c r="M55" i="10"/>
  <c r="M54" i="10"/>
  <c r="M50" i="11"/>
  <c r="J42" i="11"/>
  <c r="J48" i="10"/>
  <c r="G46" i="6"/>
  <c r="P39" i="6"/>
  <c r="E46" i="6"/>
  <c r="G45" i="6"/>
  <c r="E67" i="2"/>
  <c r="G73" i="2" s="1"/>
  <c r="G67" i="2"/>
  <c r="J73" i="2" s="1"/>
  <c r="M47" i="6" l="1"/>
  <c r="M46" i="6"/>
  <c r="L48" i="6"/>
  <c r="H46" i="6"/>
  <c r="H47" i="6"/>
  <c r="T39" i="6"/>
  <c r="K46" i="6"/>
  <c r="J48" i="6"/>
  <c r="R39" i="6"/>
  <c r="K45" i="6"/>
  <c r="K47" i="6"/>
  <c r="G74" i="2"/>
  <c r="G75" i="2"/>
  <c r="J74" i="2"/>
  <c r="J75" i="2"/>
  <c r="L13" i="2"/>
  <c r="O73" i="2" s="1"/>
  <c r="W20" i="6" s="1"/>
  <c r="N13" i="2"/>
  <c r="R73" i="2" s="1"/>
  <c r="AC20" i="6" s="1"/>
  <c r="J32" i="2"/>
  <c r="F13" i="2"/>
  <c r="F73" i="2" s="1"/>
  <c r="E20" i="6" s="1"/>
  <c r="H13" i="2"/>
  <c r="I73" i="2" s="1"/>
  <c r="K20" i="6" s="1"/>
  <c r="J44" i="2"/>
  <c r="J54" i="2"/>
  <c r="J30" i="2"/>
  <c r="J50" i="2"/>
  <c r="J48" i="2"/>
  <c r="J24" i="2"/>
  <c r="J20" i="2"/>
  <c r="J42" i="2"/>
  <c r="J18" i="2"/>
  <c r="J36" i="2"/>
  <c r="J62" i="2"/>
  <c r="J61" i="2"/>
  <c r="J55" i="2"/>
  <c r="J49" i="2"/>
  <c r="J37" i="2"/>
  <c r="J31" i="2"/>
  <c r="J25" i="2"/>
  <c r="J19" i="2"/>
  <c r="J43" i="2"/>
  <c r="J60" i="2"/>
  <c r="J59" i="2"/>
  <c r="J53" i="2"/>
  <c r="J47" i="2"/>
  <c r="J41" i="2"/>
  <c r="J35" i="2"/>
  <c r="J29" i="2"/>
  <c r="J23" i="2"/>
  <c r="J17" i="2"/>
  <c r="J63" i="2"/>
  <c r="J51" i="2"/>
  <c r="J40" i="2"/>
  <c r="J15" i="2"/>
  <c r="J16" i="2"/>
  <c r="J52" i="2"/>
  <c r="J27" i="2"/>
  <c r="J57" i="2"/>
  <c r="J33" i="2"/>
  <c r="J28" i="2"/>
  <c r="J21" i="2"/>
  <c r="J39" i="2"/>
  <c r="J58" i="2"/>
  <c r="J46" i="2"/>
  <c r="J38" i="2"/>
  <c r="J34" i="2"/>
  <c r="J26" i="2"/>
  <c r="I67" i="2"/>
  <c r="M73" i="2" s="1"/>
  <c r="J22" i="2"/>
  <c r="J56" i="2"/>
  <c r="J45" i="2"/>
  <c r="I45" i="6" l="1"/>
  <c r="I46" i="6"/>
  <c r="I47" i="6"/>
  <c r="H48" i="6"/>
  <c r="L73" i="2"/>
  <c r="Q20" i="6" s="1"/>
  <c r="L75" i="2"/>
  <c r="U20" i="6" s="1"/>
  <c r="U39" i="6" s="1"/>
  <c r="L74" i="2"/>
  <c r="S20" i="6" s="1"/>
  <c r="S39" i="6" s="1"/>
  <c r="H67" i="2"/>
  <c r="K39" i="6"/>
  <c r="F67" i="2"/>
  <c r="N67" i="2"/>
  <c r="AC39" i="6"/>
  <c r="W39" i="6"/>
  <c r="L67" i="2"/>
  <c r="M75" i="2"/>
  <c r="M74" i="2"/>
  <c r="J67" i="2"/>
  <c r="E39" i="6" l="1"/>
  <c r="Q14" i="6"/>
  <c r="Q39" i="6" s="1"/>
</calcChain>
</file>

<file path=xl/sharedStrings.xml><?xml version="1.0" encoding="utf-8"?>
<sst xmlns="http://purl.oclc.org/ooxml/spreadsheetml/main" count="3100" uniqueCount="1647">
  <si>
    <t>Процедура на срцева валвула со  пумпа за кардиопулмонално премостување без инвазивно испитување на срцето , без катастрофални КК</t>
  </si>
  <si>
    <t>F05A</t>
  </si>
  <si>
    <t>F05B</t>
  </si>
  <si>
    <t>F06A</t>
  </si>
  <si>
    <t>F06B</t>
  </si>
  <si>
    <t>F07A</t>
  </si>
  <si>
    <t>Други кардиоторакални/васкуларни процедури со пумпа за кардиопулмонално премостување (CPB пумпа) со катастрофални КК</t>
  </si>
  <si>
    <t>F07B</t>
  </si>
  <si>
    <t>Други кардиоторакални/васкуларни процедури со пумпа за кардиопулмонално премостување (CPB пумпа) без катастрофални КК</t>
  </si>
  <si>
    <t>F08A</t>
  </si>
  <si>
    <t>Големи реконструктивни васкуларни процедури без пумпа за кардиопулмонално премостувањеe (CPB пумпа ) со катастрофални КК</t>
  </si>
  <si>
    <t>F08B</t>
  </si>
  <si>
    <t>F09A</t>
  </si>
  <si>
    <t>Други реконструктивни васкуларни процедури без  пумпа за кардиопулмонално премостување  (CPB пумпа) со катастрофални КК</t>
  </si>
  <si>
    <t>F09B</t>
  </si>
  <si>
    <t>Други реконструктивни васкуларни процедури без  пумпа за кардиопулмонално премостување  (CPB пумпа) без катастрофални КК</t>
  </si>
  <si>
    <t>F10Z</t>
  </si>
  <si>
    <t>Перкутана коронарна интервенција со акутен инфаркт на миокардотот</t>
  </si>
  <si>
    <t>F11A</t>
  </si>
  <si>
    <t>F11B</t>
  </si>
  <si>
    <t>F12Z</t>
  </si>
  <si>
    <t>Имплантација на срцев пејсмејкер</t>
  </si>
  <si>
    <t>F13Z</t>
  </si>
  <si>
    <t>Ампутација на горен екстремитет и ножен прст поради нарушувања на циркулаторниот систем</t>
  </si>
  <si>
    <t>F14A</t>
  </si>
  <si>
    <t>Васкуларни процедури , освен голема реконструкција , без  пумпа за кардиопулмонално премостување (CPB пумпа ) со катастрофални КК</t>
  </si>
  <si>
    <t>F14B</t>
  </si>
  <si>
    <t>Васкуларни процедури ,освен голема реконструкција , без пумпа за кардиопулмонално премостување (CPB пумпа ) со тешки КК</t>
  </si>
  <si>
    <t>F14C</t>
  </si>
  <si>
    <t>F15Z</t>
  </si>
  <si>
    <t>Перкутана коронарна интервенција без акутен инфаркт на миокардот со имплантација на стент</t>
  </si>
  <si>
    <t>F16Z</t>
  </si>
  <si>
    <t>Перкутана коронарна интервенција без акутен инфаркт на миокардот без имплантација на стент</t>
  </si>
  <si>
    <t>F17Z</t>
  </si>
  <si>
    <t>Замена на срцев пејсмејкер</t>
  </si>
  <si>
    <t>F18Z</t>
  </si>
  <si>
    <t>Ревизија на срцев пејсмејкер освен замена на уредот</t>
  </si>
  <si>
    <t>F19Z</t>
  </si>
  <si>
    <t>Други трансваскуларни перкутани срцеви интервенции</t>
  </si>
  <si>
    <t>F20Z</t>
  </si>
  <si>
    <t>Лигатура на вена и нејзино одстранување (stripping)</t>
  </si>
  <si>
    <t>F21A</t>
  </si>
  <si>
    <t>Други процедури на циркулаторниот систем во операциона сала со катастрофални КК</t>
  </si>
  <si>
    <t>F21B</t>
  </si>
  <si>
    <t>Други процедури на циркулаторниот систем во операциона сала без катастрофални КК</t>
  </si>
  <si>
    <t>F40Z</t>
  </si>
  <si>
    <t>Дијагнози кои се однесуваат на циркулаторниот систем со респираторна поддршка</t>
  </si>
  <si>
    <t>F41A</t>
  </si>
  <si>
    <t>Циркулаторни пореметувања со акутен инфаркт на миокардот  со инвазивни срцеви испитувања со катастрофални или тешки КК</t>
  </si>
  <si>
    <t>F41B</t>
  </si>
  <si>
    <t>Циркулаторни пореметувања со  акутен инфаркт на миокардот  со инвазивни срцеви испитувања без катастрофални или тешки КК</t>
  </si>
  <si>
    <t>F42A</t>
  </si>
  <si>
    <t xml:space="preserve">Циркулаторни пореметувања без акутен инфаркт на миокардот  со инвазивни срцеви испитувања со сложени дијагнози/постапки   </t>
  </si>
  <si>
    <t>F42B</t>
  </si>
  <si>
    <t xml:space="preserve">Циркулаторни пореметувања без акутен инфаркт на миокардот  со инвазивни срцеви испитувања без сложени дијагнози/постапки   </t>
  </si>
  <si>
    <t>F60A</t>
  </si>
  <si>
    <t>Циркулаторни пореметувања со акутен инфаркт на миокардот  без инвазивни срцеви испитувања со катастрофални или тешки КК</t>
  </si>
  <si>
    <t>F60B</t>
  </si>
  <si>
    <t>Циркулаторни пореметувања со акутен инфаркт на миокардот  без инвазивни срцеви испитувања без катастрофални или тешки КК</t>
  </si>
  <si>
    <t>F60C</t>
  </si>
  <si>
    <t>Циркулаторни пореметувања со акутен инфаркт на миокардот  без инвазивни срцеви испитувања , смрт</t>
  </si>
  <si>
    <t>F61Z</t>
  </si>
  <si>
    <t>Инфективен ендокардитис</t>
  </si>
  <si>
    <t>F62A</t>
  </si>
  <si>
    <t>Срцева слабост и шок со катастрофални КК</t>
  </si>
  <si>
    <t>F62B</t>
  </si>
  <si>
    <t>Срцева слабост и шок без катастрофални КК</t>
  </si>
  <si>
    <t>F63A</t>
  </si>
  <si>
    <t>Венска тромбоза со катастрофални или тешки КК</t>
  </si>
  <si>
    <t>F63B</t>
  </si>
  <si>
    <t>Венска тромбоза без катастрофални или тешки КК</t>
  </si>
  <si>
    <t>F64Z</t>
  </si>
  <si>
    <t>Кожни улцери  поради циркулаторни нарушувања</t>
  </si>
  <si>
    <t>F65A</t>
  </si>
  <si>
    <t>Периферни васкуларни пореметувања со катастрофални или тешки КК</t>
  </si>
  <si>
    <t>F65B</t>
  </si>
  <si>
    <t>Периферни васкуларни пореметувања без катастрофални или тешки КК</t>
  </si>
  <si>
    <t>F66A</t>
  </si>
  <si>
    <t>Коронарна атеросклероза со КК</t>
  </si>
  <si>
    <t>F66B</t>
  </si>
  <si>
    <t>Коронарна атеросклероза без КК</t>
  </si>
  <si>
    <t>F67A</t>
  </si>
  <si>
    <t>Хипертензија со КК</t>
  </si>
  <si>
    <t>F67B</t>
  </si>
  <si>
    <t>Хипертензија без КК</t>
  </si>
  <si>
    <t>F68Z</t>
  </si>
  <si>
    <t>Конгенитална срцева болест</t>
  </si>
  <si>
    <t>F69A</t>
  </si>
  <si>
    <t>F69B</t>
  </si>
  <si>
    <t>F70A</t>
  </si>
  <si>
    <t>Значителна аритмија и застој на работата на срцето со катастрофални или тешки КК</t>
  </si>
  <si>
    <t>F70B</t>
  </si>
  <si>
    <t>Значителна аритмија и застој на работата на срцето без катастрофални или тешки КК</t>
  </si>
  <si>
    <t>F71A</t>
  </si>
  <si>
    <t>F71B</t>
  </si>
  <si>
    <t>F72A</t>
  </si>
  <si>
    <t>Нестабилна ангина со катастрофални или тешки КК</t>
  </si>
  <si>
    <t>F72B</t>
  </si>
  <si>
    <t>Нестабилна ангина без катастрофални или тешки КК</t>
  </si>
  <si>
    <t>F73A</t>
  </si>
  <si>
    <t>Синкопа и колапс со катастрофални или тешки КК</t>
  </si>
  <si>
    <t>F73B</t>
  </si>
  <si>
    <t>Синкопа и колапс без катастрофални или тешки КК</t>
  </si>
  <si>
    <t>F74Z</t>
  </si>
  <si>
    <t>Градна болка</t>
  </si>
  <si>
    <t>F75A</t>
  </si>
  <si>
    <t>Други дијагнози на циркулаторниот систем со катастрофални КК</t>
  </si>
  <si>
    <t>F75B</t>
  </si>
  <si>
    <t>Други дијагнози на циркулаторниот систем со тешки КК</t>
  </si>
  <si>
    <t>F75C</t>
  </si>
  <si>
    <t>Други дијагнози на циркулаторниот систем без катастрофални или тешки КК</t>
  </si>
  <si>
    <t>G01A</t>
  </si>
  <si>
    <t>Ректална ресекција со катастрофални КК</t>
  </si>
  <si>
    <t>G01B</t>
  </si>
  <si>
    <t>Ректална ресекција без катастрофални КК</t>
  </si>
  <si>
    <t>G02A</t>
  </si>
  <si>
    <t>Големи процедури на тенкото и дебелото црево со катастрофални КК</t>
  </si>
  <si>
    <t>G02B</t>
  </si>
  <si>
    <t>Големи процедури на тенкото и дебелото црево без катастрофални КК</t>
  </si>
  <si>
    <t>G03A</t>
  </si>
  <si>
    <t>G03B</t>
  </si>
  <si>
    <t>G03C</t>
  </si>
  <si>
    <t>G04A</t>
  </si>
  <si>
    <t>Перитонеална адхезиолиза, возраст &gt;49 со КК</t>
  </si>
  <si>
    <t>G04B</t>
  </si>
  <si>
    <t>Перитонеална адхезиолиза, возраст &gt;49 или со КК</t>
  </si>
  <si>
    <t>G04C</t>
  </si>
  <si>
    <t>Перитонеална адхезиолиза, возраст &lt;50 без КК</t>
  </si>
  <si>
    <t>G05A</t>
  </si>
  <si>
    <t>Mали процедури на тенкото и дебелото црево со КК</t>
  </si>
  <si>
    <t>G05B</t>
  </si>
  <si>
    <t>Mали процедури на тенкото и дебелото црево без КК</t>
  </si>
  <si>
    <t>G06Z</t>
  </si>
  <si>
    <t>Пилоромиотомија</t>
  </si>
  <si>
    <t>G07A</t>
  </si>
  <si>
    <t>Апендектомија со катастрофални или тешки КК</t>
  </si>
  <si>
    <t>G07B</t>
  </si>
  <si>
    <t>Апендектомија без катастрофални или тешки КК</t>
  </si>
  <si>
    <t>G08A</t>
  </si>
  <si>
    <t>Абдоминални  и други процедури на хернија, возраст &gt;59 или со (катастрофални или тешки КК)</t>
  </si>
  <si>
    <t>G08B</t>
  </si>
  <si>
    <t>Абдоминални и други процедури на хернија, возраст 1 до 59  без катастрофални или тешки КК</t>
  </si>
  <si>
    <t>G09Z</t>
  </si>
  <si>
    <t xml:space="preserve">Процедури за ингвинална и феморална хернија, возраст&gt;0                                        </t>
  </si>
  <si>
    <t>G10Z</t>
  </si>
  <si>
    <t>Процедури за хернија, возраст &lt;1</t>
  </si>
  <si>
    <t>G11A</t>
  </si>
  <si>
    <t>Анални и стомални процедури со катастрофални или тешки КК</t>
  </si>
  <si>
    <t>G11B</t>
  </si>
  <si>
    <t>Анални и стомални процедури без катастрофални или тешки КК</t>
  </si>
  <si>
    <t>G12A</t>
  </si>
  <si>
    <t>Други процедури на дигестивниот систем во оперативна сала со катастрофални или тешки КК</t>
  </si>
  <si>
    <t>G12B</t>
  </si>
  <si>
    <t>Други процедури на дигестивниот систем во оперативна сала без катастрофални или тешки КК</t>
  </si>
  <si>
    <t>G42A</t>
  </si>
  <si>
    <t>Друга гастроскопија за тешки дигестивни болести</t>
  </si>
  <si>
    <t>G42B</t>
  </si>
  <si>
    <t>Друга гастроскопија за тешки дигестивни болести, истиот ден</t>
  </si>
  <si>
    <t>G43Z</t>
  </si>
  <si>
    <t>Сложена колоноскопија</t>
  </si>
  <si>
    <t>G44A</t>
  </si>
  <si>
    <t>Друга колоноскопија со катастрофални или тешки КК</t>
  </si>
  <si>
    <t>G44B</t>
  </si>
  <si>
    <t>Друга колоноскопија без катастрофални или тешки КК</t>
  </si>
  <si>
    <t>G44C</t>
  </si>
  <si>
    <t>Друга колоноскопија, истиот ден</t>
  </si>
  <si>
    <t>G45A</t>
  </si>
  <si>
    <t>Друга гастроскопија за полесни дигестивни болести</t>
  </si>
  <si>
    <t>G45B</t>
  </si>
  <si>
    <t>Друга гастроскопија за полесни дигестивни болести, истиот ден</t>
  </si>
  <si>
    <t>G46A</t>
  </si>
  <si>
    <t>Сложена гастроскопија со катастрофални или тешки КК</t>
  </si>
  <si>
    <t>G46B</t>
  </si>
  <si>
    <t>Сложена гастроскопија без катастрофални или тешки КК</t>
  </si>
  <si>
    <t>G46C</t>
  </si>
  <si>
    <t>Сложена гастроскопија, истиот ден</t>
  </si>
  <si>
    <t>G60A</t>
  </si>
  <si>
    <t>Mалигни болести на дигестивниот систем  со катастрофални или тешки КК</t>
  </si>
  <si>
    <t>G60B</t>
  </si>
  <si>
    <t>Mалигни болести на дигестивниот систем  без катастрофални или тешки КК</t>
  </si>
  <si>
    <t>G61A</t>
  </si>
  <si>
    <t>Гастроинтестинално крварење , возраст &gt;64 или со (катастрофални или тешки КК)</t>
  </si>
  <si>
    <t>G61B</t>
  </si>
  <si>
    <t>Гастроинтестинално крварење, возраст &lt;65 без катастрофални или тешки КК</t>
  </si>
  <si>
    <t>G62Z</t>
  </si>
  <si>
    <t>Комплициран пептичен улкус</t>
  </si>
  <si>
    <t>G63Z</t>
  </si>
  <si>
    <t>Некомплициран пептичен улкус</t>
  </si>
  <si>
    <t>G64Z</t>
  </si>
  <si>
    <t>Воспаление на црево</t>
  </si>
  <si>
    <t>G65A</t>
  </si>
  <si>
    <t>Гастроинтестинална опструкција  со КК</t>
  </si>
  <si>
    <t>G65B</t>
  </si>
  <si>
    <t>Гастроинтестинална опструкција без КК</t>
  </si>
  <si>
    <t>G66A</t>
  </si>
  <si>
    <t>Абдоменална болка или мезентеричен аденитис со КК</t>
  </si>
  <si>
    <t>G66B</t>
  </si>
  <si>
    <t>Абдоменална болка или мезентеричен аденитис без КК</t>
  </si>
  <si>
    <t>G67A</t>
  </si>
  <si>
    <t>G67B</t>
  </si>
  <si>
    <t>G68A</t>
  </si>
  <si>
    <t>Гастроентеритис, возраст &lt;10 со КК</t>
  </si>
  <si>
    <t>G68B</t>
  </si>
  <si>
    <t>Гастроентеритис, возраст &lt;10 без КК</t>
  </si>
  <si>
    <t>G69Z</t>
  </si>
  <si>
    <t xml:space="preserve">Езофагитис и разни пореметувања на дигестивниот систем, возраст &lt;10                             </t>
  </si>
  <si>
    <t>G70A</t>
  </si>
  <si>
    <t>Други дијагнози на дигестивниот систем со КК</t>
  </si>
  <si>
    <t>G70B</t>
  </si>
  <si>
    <t>Други дијагнози на дигестивниот систем без КК</t>
  </si>
  <si>
    <t>H01A</t>
  </si>
  <si>
    <t>Процедури на панкреас, црн дроб и шант со катастрофални КК</t>
  </si>
  <si>
    <t>H01B</t>
  </si>
  <si>
    <t>Процедури на панкреас, црн дроб и шант без катастрофални КК</t>
  </si>
  <si>
    <t>H02A</t>
  </si>
  <si>
    <t>Големи процедури на билијарниот тракт со малигни болести или катастрофални КК</t>
  </si>
  <si>
    <t>H02B</t>
  </si>
  <si>
    <t>Големи процедури на билијарниот тракт без малигни болести со тешки или умерени КК</t>
  </si>
  <si>
    <t>H02C</t>
  </si>
  <si>
    <t>Големи процедури на билијарниот тракт без малигни болести без КК</t>
  </si>
  <si>
    <t>H05A</t>
  </si>
  <si>
    <t>Хепатобилијарни дијагностички процедури со катастрофални или тешки КК</t>
  </si>
  <si>
    <t>H05B</t>
  </si>
  <si>
    <t>Хепатобилијарни дијагностички процедури без катастрофални или тешки КК</t>
  </si>
  <si>
    <t>H06Z</t>
  </si>
  <si>
    <t>Други хепатобилијарни процедури или процедури на панкреас во операциона сала</t>
  </si>
  <si>
    <t>H07A</t>
  </si>
  <si>
    <t>Отворена холецистектомија со затворенa експлорација на ductus choledocus или со катастрофални КК</t>
  </si>
  <si>
    <t>H07B</t>
  </si>
  <si>
    <t>Отворена холецистектомија со затворенa експлорација на ductus choledocus без катастрофални КК</t>
  </si>
  <si>
    <t>H08A</t>
  </si>
  <si>
    <t>H08B</t>
  </si>
  <si>
    <t>H40Z</t>
  </si>
  <si>
    <t>Ендоскопски процедури за езофагијални варикси кои крварат</t>
  </si>
  <si>
    <t>H41A</t>
  </si>
  <si>
    <t>Сложени терапевтски процедури со помош на ендоскопска ретроградна холангиопанкреатографија (ERCP) со катастрофални или тешки КК</t>
  </si>
  <si>
    <t>H41B</t>
  </si>
  <si>
    <t xml:space="preserve">Здравствена установа  </t>
  </si>
  <si>
    <t>Сложени терапевтски процедураи со помош на ендоскопска ретроградна холангиопанкреатографија (ERCP) без катастрофални или тешки КК</t>
  </si>
  <si>
    <t>H42A</t>
  </si>
  <si>
    <t>Други терапевтски процедураи со помош на ендоскопска ретроградна холангиопанкреатографијао (ERCP) со катастрофални или тешки КК</t>
  </si>
  <si>
    <t>H42B</t>
  </si>
  <si>
    <t>Други терапевтски процедураи со помош на ендоскопска ретроградна холангиопанкреатографија (ERCP) со умерени КК</t>
  </si>
  <si>
    <t>H42C</t>
  </si>
  <si>
    <t>Други терапевтски процедураи со помош на ендоскопска ретроградна холангиопанкреатографија (ERCP)  без  КК</t>
  </si>
  <si>
    <t>H60A</t>
  </si>
  <si>
    <t>Цироза и алкохолен хепатитис со катастрофални КК</t>
  </si>
  <si>
    <t>H60B</t>
  </si>
  <si>
    <t>Цироза и алкохолен хепатитис со тешки КК</t>
  </si>
  <si>
    <t>H60C</t>
  </si>
  <si>
    <t>Цироза и алкохолен хепатитис без катастрофални или тешки КК</t>
  </si>
  <si>
    <t>H61A</t>
  </si>
  <si>
    <t>Малигнa болест на хепатобилијарниот систем, панкреас (возраст &gt;69 со катастрофални или тешки КК) или со катастрофални КК</t>
  </si>
  <si>
    <t>H61B</t>
  </si>
  <si>
    <t>Малигна болест  на хепатобилијарниот систем, панкреас (возраст &gt;69 без катастрофални или тешки КК) или без катастрофални КК</t>
  </si>
  <si>
    <t>H62A</t>
  </si>
  <si>
    <t>Пореметувања на панкреас освен малигнa болест со катастрофални или тешки КК</t>
  </si>
  <si>
    <t>H62B</t>
  </si>
  <si>
    <t>Пореметувања на панкреас освен малигнa болест без катастрофални или тешки КК</t>
  </si>
  <si>
    <t>H63A</t>
  </si>
  <si>
    <t>Пореметувања на црниот дроб, освен малигнa болест, цироза, алкохолен хепатитис, со катастрофални/тешки КК</t>
  </si>
  <si>
    <t>H63B</t>
  </si>
  <si>
    <t>Пореметувања на црниот дроб, освен малигнa болест, цироза, алкохолен хепатитис, без катастрофални/тешки КК</t>
  </si>
  <si>
    <t>H64A</t>
  </si>
  <si>
    <t>Пореметувања на билијарниот тракт со КК</t>
  </si>
  <si>
    <t>H64B</t>
  </si>
  <si>
    <t>Пореметувања на билијарниот тракт без КК</t>
  </si>
  <si>
    <t>I01Z</t>
  </si>
  <si>
    <t>Билатерални или повеќекратни процедури на големите зглобови на долните екстремитети</t>
  </si>
  <si>
    <t>I02A</t>
  </si>
  <si>
    <t>Микроваскуларен трансфер на ткиво (кожен графт со катастрофални или тешки КК), освен на рака</t>
  </si>
  <si>
    <t>I02B</t>
  </si>
  <si>
    <t>Кожен графт без катастрофални или тешки КК, освен на рака</t>
  </si>
  <si>
    <t>I03A</t>
  </si>
  <si>
    <t>Ревизија на колк со катастрофални или тешки КК</t>
  </si>
  <si>
    <t>I03B</t>
  </si>
  <si>
    <t>Замена на колк со катастрофални или тешки КК или ревизија на колк без катастофални или тешки КК</t>
  </si>
  <si>
    <t>I03C</t>
  </si>
  <si>
    <t>Замена на колк без катастрофални или тешки КК</t>
  </si>
  <si>
    <t>I04Z</t>
  </si>
  <si>
    <t xml:space="preserve">Замена на колено и повторно спојување </t>
  </si>
  <si>
    <t>I05Z</t>
  </si>
  <si>
    <t>Други репласмани на големите зглобови и процедури за повторно спојување на ектремитети</t>
  </si>
  <si>
    <t>I06Z</t>
  </si>
  <si>
    <t xml:space="preserve">’Рбетна фузија со деформитет </t>
  </si>
  <si>
    <t>I07Z</t>
  </si>
  <si>
    <t>Ампутација</t>
  </si>
  <si>
    <t>I08A</t>
  </si>
  <si>
    <t>Други процедури на колк и фемур со катастрофални или тешки КК</t>
  </si>
  <si>
    <t>I08B</t>
  </si>
  <si>
    <t>Други процедури на колк и фемур без катастрофални или тешки КК</t>
  </si>
  <si>
    <t>I09A</t>
  </si>
  <si>
    <t>’Рбетна фузија со катастрофални или тешки компликации</t>
  </si>
  <si>
    <t>I09B</t>
  </si>
  <si>
    <t>’Рбетна фузија без катастрофални или тешки компликации</t>
  </si>
  <si>
    <t>I10A</t>
  </si>
  <si>
    <t>Други процедури на грбот и вратот со катастрофални или тешки КК</t>
  </si>
  <si>
    <t>I10B</t>
  </si>
  <si>
    <t>Други процедури на грбот и вратот без катастрофални или тешки КК</t>
  </si>
  <si>
    <t>I11Z</t>
  </si>
  <si>
    <t>Трахеостомија и вентилација поголема од 96 часа</t>
  </si>
  <si>
    <t>Трахеостомија и вентилација помала од 96 часа</t>
  </si>
  <si>
    <t>A10Z</t>
  </si>
  <si>
    <t>Трансплантација на рожница</t>
  </si>
  <si>
    <t>A11Z</t>
  </si>
  <si>
    <t>Припрема на донор, мултиорганска експлантација и експлантација на ткиво</t>
  </si>
  <si>
    <t>A12Z</t>
  </si>
  <si>
    <t>Припрема на донор и мултиорганска експлантација</t>
  </si>
  <si>
    <t>A13Z</t>
  </si>
  <si>
    <t>Припрема на донор и експлантација на орган</t>
  </si>
  <si>
    <t>A14Z</t>
  </si>
  <si>
    <t>Припрема на донор и експлантација рожннице/очна  јаболкница еднострана и/или двостран</t>
  </si>
  <si>
    <t>A42Z</t>
  </si>
  <si>
    <t>Серолошка обработка на донорот  на органи/ткива</t>
  </si>
  <si>
    <t>Екстракранијални васкуларни процедури со катастрофални или тешки КК</t>
  </si>
  <si>
    <t>Екстракранијални васкуларни процедури без катастрофални или тешки КК</t>
  </si>
  <si>
    <t>Состојби на ’рбетниот мозок со или без процедури во операциона сала без катастрофални или тешки компликации</t>
  </si>
  <si>
    <t>Прием за  афереза</t>
  </si>
  <si>
    <t>Дегенеративни нарушувања на нервниот систем на возраст &gt;59 без катастрофални или тешки компкикации</t>
  </si>
  <si>
    <t>Нарушувања на кранијалните или периферните нерви со КК</t>
  </si>
  <si>
    <t>Нарушувања на кранијалните или периферните нерви без КК</t>
  </si>
  <si>
    <t>Интракранијална повреда со катастрофални или тешки КК</t>
  </si>
  <si>
    <t>Интракранијална повреда без катастрофални или тешки КК</t>
  </si>
  <si>
    <t>Вградување на кохлеарен имплант</t>
  </si>
  <si>
    <t xml:space="preserve">Апнеа при спиење                                                                    </t>
  </si>
  <si>
    <t>Пертусис и акутен бронхиолитис без КК</t>
  </si>
  <si>
    <t>Други дијагнози на респираторниот систем, возраст &lt;65 без КК</t>
  </si>
  <si>
    <t>Имплантација или замена на AICD ( автоматски имплантабилен кардијален дефибрилатор ), вкупен систем со катастрофални или тешки КК</t>
  </si>
  <si>
    <t>Имплантација или замена на AICD ( автоматски имплантабилен кардијален дефибрилатор ), вкупен систем без катастрофални или тешки КК</t>
  </si>
  <si>
    <t>Имплантација или замена на дел од  AICD ( автоматски имплантабилен кардијален дефибрилатор ).</t>
  </si>
  <si>
    <t>Коронарен бајпас со инвазивно испитување на срцето со катастрофални КК</t>
  </si>
  <si>
    <t>Коронарен бајпас со инвазивно испитување на срцето ,без катастрофални КК</t>
  </si>
  <si>
    <t>Коронарен бајпас без инвазивно испитување на срцето со катастрофални или тешки КК</t>
  </si>
  <si>
    <t>Коронарен бајпас без инвазивно испитување на срцето без катастрофални или тешки КК</t>
  </si>
  <si>
    <t>Големи реконструктивни васкуларни процедури без пумпа за кардиопулмонално премостување (CPB пумпа) без катастрофални КК</t>
  </si>
  <si>
    <t>Ампутација поради пореметување на циркулаторниот систем, освен горен екстремитет и ножен прст со катастрофални КК</t>
  </si>
  <si>
    <t>Ампутација поради пореметување на циркулаторниот систем, освен горен екстремитет и ножен прст без катастрофални КК</t>
  </si>
  <si>
    <t>Васкуларни процедури, освен голема реконструкција, без пумпа за кардиопулмонално премостување (CPB пумпа) без катастрофални или тешки КК</t>
  </si>
  <si>
    <t>F22Z</t>
  </si>
  <si>
    <t>Имплантација на срцев пејсмејкер со хируршко поставување на електрода</t>
  </si>
  <si>
    <t>F23Z</t>
  </si>
  <si>
    <t>F43A</t>
  </si>
  <si>
    <t>Кардијално електрофизиолошко испитување со радиофреквентна аблација</t>
  </si>
  <si>
    <t>F43B</t>
  </si>
  <si>
    <t>Кардијално електрофизиолошко испитување</t>
  </si>
  <si>
    <t>Пореметувања на залистокот на срцето  со катастрофални или тешки КК</t>
  </si>
  <si>
    <t>Пореметувања на залистокот на срцето без катастрофални или тешки КК</t>
  </si>
  <si>
    <t>Помалку значителна аритмија и пореметување на протокот со катастрофални или тешки КК</t>
  </si>
  <si>
    <t>Помалку значителна аритмија и пореметување на протокот без катастрофални или тешки КК</t>
  </si>
  <si>
    <t>Процедури на желудник, езофагус и дванаесетпалачно црево со малигнa болест</t>
  </si>
  <si>
    <t>Процедури на желудник, езофагус и дванаесетпалачно црево без малигна болест со катастрофални или тешки КК</t>
  </si>
  <si>
    <t>Процедури на желудник, езофагус и дванаесетпалачно црево без малигна болест без катастрофални или тешки КК</t>
  </si>
  <si>
    <t>Езофагитис,  гастроентеритис и  останати  пореметувања на дигестивниот систем, возраст &gt;9 со катастроални или тешки КК</t>
  </si>
  <si>
    <t>Езофагитис,  гастроентеритис и останати  пореметувања на дигестивниот систем, возраст &gt;9 без катастроални или тешки КК</t>
  </si>
  <si>
    <t>Лапароскопска холецистектомија со затворенa експлорација на ductus choledocus или со (катастрофални или тешки КК)</t>
  </si>
  <si>
    <t>Лапароскопска холецистектомија без затворенa експлорација на ductus choledocus без катастрофални или тешки КК</t>
  </si>
  <si>
    <t>Инфекција/воспаление на коските и зглобовите со разни процедури на мусклуниот систем и врзните ткива со тешки КК</t>
  </si>
  <si>
    <t>Инфекција/воспаление на коските и зглобовите со разни процедури на мусклуниот систем и врзните ткива  без катастрофални или тешки КК</t>
  </si>
  <si>
    <t>Фрактури на дијафиза на фемурот</t>
  </si>
  <si>
    <t>Коскени болести и специфични артропатии, возраст &gt;74 или со (катастрофални или тешки КК)</t>
  </si>
  <si>
    <t>Други процедури за кожен графт и/или дебридман со катастрофални или тешки КК</t>
  </si>
  <si>
    <t>Други процедури за кожен графт и/или дебридман без катастрофални или тешки КК</t>
  </si>
  <si>
    <t>Процедури на долни екстремитети со улцер/целулитис, без катастрофални КК, со репарација со кожен графт/флеп</t>
  </si>
  <si>
    <t>Процедури на долни екстремитети со улцер/целулитис, без катастрофални КК, без репарација со кожен графт/флеп</t>
  </si>
  <si>
    <t>Процедури на долни екстремитети без улцер/целулитис, со кожен графт, со катастрофални или тешки компкикации</t>
  </si>
  <si>
    <t>Процедури на долни екстремитети без улцер/целулитис, без кожен графт и без катастрофални или тешки компкикации</t>
  </si>
  <si>
    <t>Мали пореметувања на кожата</t>
  </si>
  <si>
    <t>Мали пореметувања на кожата, истиот ден</t>
  </si>
  <si>
    <t>Големи  пореметувања на кожата</t>
  </si>
  <si>
    <t>Големи пореметувања на кожата, истиот ден</t>
  </si>
  <si>
    <t xml:space="preserve">Големи процедури за дебелина </t>
  </si>
  <si>
    <t>Процедури на тироидна жлезда</t>
  </si>
  <si>
    <t xml:space="preserve">Процедури за дебелина </t>
  </si>
  <si>
    <t>Разни метаболички пореметувања со катастрофални КК</t>
  </si>
  <si>
    <t>Оперативно поставување на перитонален катетер за дијализа со катастрофални или тешки КК</t>
  </si>
  <si>
    <t>Оперативно поставување на перитонален катетер за дијализа без катастрофални или тешки КК</t>
  </si>
  <si>
    <t xml:space="preserve">Литотрипсија на уринарни камења со  ESWL </t>
  </si>
  <si>
    <t>Хистеректомија поради немалигна болест</t>
  </si>
  <si>
    <t>Оваректомија и сложени процедури на јајцевод поради немалигни болести  без катастрофални или тешки КК</t>
  </si>
  <si>
    <t>Други процедури на матка, јајчници и јајцеводи поради  немалигни  болести</t>
  </si>
  <si>
    <t>Лажни трудови после 37 недела без катастрофални КК</t>
  </si>
  <si>
    <t>Ретикулоендотелијални и имунолошки пореметувања со малигна болест, без катастрофални или тешки КК</t>
  </si>
  <si>
    <t>Ретикулоендотелијални и имунолошки пореметувања без малигна болест, без катастрофални или тешки КК</t>
  </si>
  <si>
    <t>Пореметување поради употрeба на алкохол и зависност, истиот ден</t>
  </si>
  <si>
    <t>Пореметување поради употрeба на опојни дроги и зависност,напуштено лекување спротивно  на медицински совет</t>
  </si>
  <si>
    <t>Вкупно</t>
  </si>
  <si>
    <t>9=(5+6+7+8)</t>
  </si>
  <si>
    <t>10(4*9)</t>
  </si>
  <si>
    <t>Ред.Број</t>
  </si>
  <si>
    <t>Процедури за продолжување на ектремитети</t>
  </si>
  <si>
    <t>I12A</t>
  </si>
  <si>
    <t>Инфекција/воспаление на коска и зглоб со разни процедури на мусклуниот систем и врзните ткива со катастрофални КК</t>
  </si>
  <si>
    <t>I12B</t>
  </si>
  <si>
    <t>I12C</t>
  </si>
  <si>
    <t>I13A</t>
  </si>
  <si>
    <t>Процедури на хумерус, тибија, фибула и глужд со катастрофални или тешки КК</t>
  </si>
  <si>
    <t>I13B</t>
  </si>
  <si>
    <t>Процедури на хумерус, тибија, фибула и глужд, возраст &gt;59 без катастрофални или тешки КК</t>
  </si>
  <si>
    <t>I13C</t>
  </si>
  <si>
    <t>Процедури на хумерус, тибија, фибула и глужд, возраст &lt;60 без катастрофални или тешки КК</t>
  </si>
  <si>
    <t>I14Z</t>
  </si>
  <si>
    <t>Ревизија на чунка</t>
  </si>
  <si>
    <t>I15Z</t>
  </si>
  <si>
    <t>Краниофацијална хирургија</t>
  </si>
  <si>
    <t>I16Z</t>
  </si>
  <si>
    <t>Други процедури на рамо</t>
  </si>
  <si>
    <t>I17Z</t>
  </si>
  <si>
    <t>Максилофацијална хирургија</t>
  </si>
  <si>
    <t>I18Z</t>
  </si>
  <si>
    <t>Други процедури на колено</t>
  </si>
  <si>
    <t>I19Z</t>
  </si>
  <si>
    <t>Други процедури на лакт и подлактица</t>
  </si>
  <si>
    <t>I20Z</t>
  </si>
  <si>
    <t>Други процедури на стапало</t>
  </si>
  <si>
    <t>I21Z</t>
  </si>
  <si>
    <t>Локална ексцизија и отстранување на внатрешни уреди за фиксација на колк и фемур</t>
  </si>
  <si>
    <t>I23Z</t>
  </si>
  <si>
    <t>Локална ексцизија и отстранување на внатрешни уреди за фиксација освен на колк и фемур</t>
  </si>
  <si>
    <t>I24Z</t>
  </si>
  <si>
    <t>Артроскопија</t>
  </si>
  <si>
    <t>I25Z</t>
  </si>
  <si>
    <t>Дијагностички процедури на коски и зглобови, вклучувајќи и биопсија</t>
  </si>
  <si>
    <t>I27A</t>
  </si>
  <si>
    <t>Процедури на меки ткива со катастрофални или тешки КК</t>
  </si>
  <si>
    <t>I27B</t>
  </si>
  <si>
    <t>Процедури на меки ткива без катастрофални или тешки КК</t>
  </si>
  <si>
    <t>I28A</t>
  </si>
  <si>
    <t>Други процедури на врзни ткива со КК</t>
  </si>
  <si>
    <t>I28B</t>
  </si>
  <si>
    <t>Други процедури на врзни ткива без КК</t>
  </si>
  <si>
    <t>I29Z</t>
  </si>
  <si>
    <t>Реконструкција или ревизија на колено</t>
  </si>
  <si>
    <t>I30Z</t>
  </si>
  <si>
    <t>Процедури на рака</t>
  </si>
  <si>
    <t>I60Z</t>
  </si>
  <si>
    <t>I61Z</t>
  </si>
  <si>
    <t>Дистални фрактури на фемур</t>
  </si>
  <si>
    <t>I63Z</t>
  </si>
  <si>
    <t>Истегнувања, исчашувања и дислокации на колк, пелвис и препони</t>
  </si>
  <si>
    <t>I64A</t>
  </si>
  <si>
    <t>Остеомиелитис со КК</t>
  </si>
  <si>
    <t>I64B</t>
  </si>
  <si>
    <t>Остеомиелитис без КК</t>
  </si>
  <si>
    <t>I65A</t>
  </si>
  <si>
    <t>Малигна болест на врзните ткива, вклучувајќи патолошки фрактури , со катастрофални или тешки КК</t>
  </si>
  <si>
    <t>I65B</t>
  </si>
  <si>
    <t>Малигна болест на врзните ткива, вклучувајќи патолошки фрактури , без катастрофални или тешки КК</t>
  </si>
  <si>
    <t>I66A</t>
  </si>
  <si>
    <t>Воспалителни мускулоскелетни пореметувања со катастрофални или тешки КК</t>
  </si>
  <si>
    <t>I66B</t>
  </si>
  <si>
    <t>Воспалителни мускулоскелетни пореметувања без катастрофални или тешки КК</t>
  </si>
  <si>
    <t>I67A</t>
  </si>
  <si>
    <t>Септичен артритис со катастрофални или тешки КК</t>
  </si>
  <si>
    <t>I67B</t>
  </si>
  <si>
    <t>Септичен артритис без катастрофални или тешки КК</t>
  </si>
  <si>
    <t>I68A</t>
  </si>
  <si>
    <t>Нехируршки ’рбетни  пореметувања со КК</t>
  </si>
  <si>
    <t>I68B</t>
  </si>
  <si>
    <t>Нехируршки ’рбетни пореметувања без КК</t>
  </si>
  <si>
    <t>I68C</t>
  </si>
  <si>
    <t>Нехируршки ’рбетни пореметувања, истиот ден</t>
  </si>
  <si>
    <t>I69A</t>
  </si>
  <si>
    <t>Коскени болести и специфични aртропатии, возраст &gt;74 со катастрофални или тешки КК</t>
  </si>
  <si>
    <t>I69B</t>
  </si>
  <si>
    <t>I69C</t>
  </si>
  <si>
    <t>Коскени болести и специфични артропатии, возраст &lt;75 без катастрофални или тешки КК</t>
  </si>
  <si>
    <t>I70Z</t>
  </si>
  <si>
    <t>Неспецифични артропатии</t>
  </si>
  <si>
    <t>I71A</t>
  </si>
  <si>
    <t>Други мускуло-тетивни пореметувања, возраст &gt;69 со КК</t>
  </si>
  <si>
    <t>I71B</t>
  </si>
  <si>
    <t>Други мускуло-тетивни пореметувања, возраст &gt;69 или со КК</t>
  </si>
  <si>
    <t>I71C</t>
  </si>
  <si>
    <t>Други мускуло-тетивни пореметувања, возраст &lt;70 без КК</t>
  </si>
  <si>
    <t>I72A</t>
  </si>
  <si>
    <t>Специфични мускуло-тетивни пореметувања, возраст &gt;79 или со (катастрофални или тешки КК)</t>
  </si>
  <si>
    <t>I72B</t>
  </si>
  <si>
    <t>Специфични мускуло-тетивни пореметувања, возраст &lt;80 без катастрофални или тешки КК</t>
  </si>
  <si>
    <t>I73A</t>
  </si>
  <si>
    <t>Понатамошна нега на мускулоскелетни импланти/протези, возраст &gt;59 со катастофални или тешки КК</t>
  </si>
  <si>
    <t>I73B</t>
  </si>
  <si>
    <t>Понатамошна нега на мускулоскелетни импланти/протези, возраст &gt;59 или со (катастофални или тешки КК)</t>
  </si>
  <si>
    <t>I73C</t>
  </si>
  <si>
    <t>Понатамошна нега на мускулоскелетни импланти/протези, возраст &lt;60 без катастофални или тешки КК</t>
  </si>
  <si>
    <t>I74A</t>
  </si>
  <si>
    <t>Повреда на подлактица, рачен зглоб, рака или стапало, возраст &gt;74 со КК</t>
  </si>
  <si>
    <t>I74B</t>
  </si>
  <si>
    <t>Повреда на подлактица, рачен зглоб, рака или стапало, возраст &gt;74 или со КК</t>
  </si>
  <si>
    <t>I74C</t>
  </si>
  <si>
    <t>Повреда на подлактица, рачен зглоб, рака или стапало, возраст &lt;75 без КК</t>
  </si>
  <si>
    <t>I75A</t>
  </si>
  <si>
    <t>Повреда на рамо, рака, лакт, колено, нога или глужд, возраст &gt;64 со КК</t>
  </si>
  <si>
    <t>I75B</t>
  </si>
  <si>
    <t>Повреда на рамо, рака, лакт, колено, нога или глужд, возраст &gt;64 или со КК</t>
  </si>
  <si>
    <t>I75C</t>
  </si>
  <si>
    <t>Повреда на рамо, рака, лакт, колено, нога или глужд, возраст &lt;65 без КК</t>
  </si>
  <si>
    <t>I76A</t>
  </si>
  <si>
    <t>Други мускулоскелетни пореметувања, возраст &gt;69 со КК</t>
  </si>
  <si>
    <t>I76B</t>
  </si>
  <si>
    <t>Други мускулоскелетни пореметувања, возраст &gt;69 или со КК</t>
  </si>
  <si>
    <t>I76C</t>
  </si>
  <si>
    <t>Други мускулоскелетни пореметувања, возраст &lt;70 без КК</t>
  </si>
  <si>
    <t>I77A</t>
  </si>
  <si>
    <t>Фрактури на пелвис со катастрофални или тешки КК</t>
  </si>
  <si>
    <t>I77B</t>
  </si>
  <si>
    <t>Фрактури на пелвис без катастрофални или тешки КК</t>
  </si>
  <si>
    <t>I78A</t>
  </si>
  <si>
    <t>Фрактури на вратот на фемурот со катастрофални или тешки КК</t>
  </si>
  <si>
    <t>I78B</t>
  </si>
  <si>
    <t>Фрактури на вратот на фемурот без катастрофални или тешки КК</t>
  </si>
  <si>
    <t>J01Z</t>
  </si>
  <si>
    <t>Микроваскуларен пренос на ткиво за пореметувања на кожата, подкожното ткиво и дојките</t>
  </si>
  <si>
    <t>J06A</t>
  </si>
  <si>
    <t>Големи процедури за малигни состојби на дојките</t>
  </si>
  <si>
    <t>J06B</t>
  </si>
  <si>
    <t>Големи процедури за немалигни состојби на дојките</t>
  </si>
  <si>
    <t>J07A</t>
  </si>
  <si>
    <t>Мали процедури за малигни состојби на дојките</t>
  </si>
  <si>
    <t>J07B</t>
  </si>
  <si>
    <t>Мали процедури за немалигни состојби на дојките</t>
  </si>
  <si>
    <t>J08A</t>
  </si>
  <si>
    <t>J08B</t>
  </si>
  <si>
    <t>J09Z</t>
  </si>
  <si>
    <t>Перианални и пилонидални процедури</t>
  </si>
  <si>
    <t>J10Z</t>
  </si>
  <si>
    <t>Пластични процедури во операциона сала на кожа, субкутано ткиво и дојка</t>
  </si>
  <si>
    <t>J11Z</t>
  </si>
  <si>
    <t>Други процедури на кожа, субкутано ткиво и дојка</t>
  </si>
  <si>
    <t>J12A</t>
  </si>
  <si>
    <t>Процедури на долни екстремитети со улцер/целулитис со катастрофални КК</t>
  </si>
  <si>
    <t>J12B</t>
  </si>
  <si>
    <t>J12C</t>
  </si>
  <si>
    <t>J13A</t>
  </si>
  <si>
    <t>J13B</t>
  </si>
  <si>
    <t>J14Z</t>
  </si>
  <si>
    <t>Голема реконструкција на дојките</t>
  </si>
  <si>
    <t>J60A</t>
  </si>
  <si>
    <t>Кожни улцери</t>
  </si>
  <si>
    <t>J60B</t>
  </si>
  <si>
    <t>Кожни улцери, истиот ден</t>
  </si>
  <si>
    <t>J62A</t>
  </si>
  <si>
    <t>Малигни пореметувања на дојките (возраст &gt;69 со КК) или со (катастрофални или тешки КК)</t>
  </si>
  <si>
    <t>J62B</t>
  </si>
  <si>
    <t>Малигни пореметувања на дојките  (возраст &gt;69 без КК) или без (катастрофални или тешки КК)</t>
  </si>
  <si>
    <t>J63Z</t>
  </si>
  <si>
    <t>Немалигни пореметувања на дојките</t>
  </si>
  <si>
    <t>J64A</t>
  </si>
  <si>
    <t>Целулитис, возраст &gt;59 со катастрофални или тешки КК</t>
  </si>
  <si>
    <t>J64B</t>
  </si>
  <si>
    <t xml:space="preserve">Целулитис (возраст &gt;59 без катастрофални или тешки КК) или возраст &lt;60                        </t>
  </si>
  <si>
    <t>J65A</t>
  </si>
  <si>
    <t xml:space="preserve">Траума на кожатa, на подкожното  ткиво и на дојките, возраст &gt;69                          </t>
  </si>
  <si>
    <t>J65B</t>
  </si>
  <si>
    <t xml:space="preserve">Траума на кожатa, на подкожното ткиво и на дојките, возраст &lt;70                          </t>
  </si>
  <si>
    <t>J67A</t>
  </si>
  <si>
    <t>J67B</t>
  </si>
  <si>
    <t>J68A</t>
  </si>
  <si>
    <t>J68B</t>
  </si>
  <si>
    <t>K01Z</t>
  </si>
  <si>
    <t>Процедури на дијабетичко стапало</t>
  </si>
  <si>
    <t>K02Z</t>
  </si>
  <si>
    <t>Процедури на хипофиза</t>
  </si>
  <si>
    <t>K03Z</t>
  </si>
  <si>
    <t>Процедури на надбубрежните жлезди</t>
  </si>
  <si>
    <t>K04Z</t>
  </si>
  <si>
    <t>K05Z</t>
  </si>
  <si>
    <t>Процедури на паратироидна жлезда</t>
  </si>
  <si>
    <t>K06Z</t>
  </si>
  <si>
    <t>K07Z</t>
  </si>
  <si>
    <t>K08Z</t>
  </si>
  <si>
    <t>Тироглосални процедури</t>
  </si>
  <si>
    <t>K09Z</t>
  </si>
  <si>
    <t>Други ендокринолошки, нутритивни и метаболички процедури во операциона сала</t>
  </si>
  <si>
    <t>K40Z</t>
  </si>
  <si>
    <t>Д и р е к т о р,</t>
  </si>
  <si>
    <t>Составил,_______________________</t>
  </si>
  <si>
    <t>Ендоскопски или дијагностички процедури за метаболички нарушувања без КК</t>
  </si>
  <si>
    <t>K60A</t>
  </si>
  <si>
    <t>Дијабетес со катастрофални или тешки КК</t>
  </si>
  <si>
    <t>K60B</t>
  </si>
  <si>
    <t>Дијабетес без катастрофални или тешки КК</t>
  </si>
  <si>
    <t>K61Z</t>
  </si>
  <si>
    <t>Тешко нарушување на исхраната</t>
  </si>
  <si>
    <t>K62A</t>
  </si>
  <si>
    <t>K62B</t>
  </si>
  <si>
    <t>Разни метаболички пореметувања, возраст &gt;74 или со тешки КК</t>
  </si>
  <si>
    <t>K62C</t>
  </si>
  <si>
    <t>Разни метаболички  пореметувања, возраст &lt;75 без катастрофални или тешки КК</t>
  </si>
  <si>
    <t>K63Z</t>
  </si>
  <si>
    <t>Вродени грешки на метаболизмот</t>
  </si>
  <si>
    <t>K64A</t>
  </si>
  <si>
    <t>Ендокрини пореметувања со катастрофални или тешки КК</t>
  </si>
  <si>
    <t>K64B</t>
  </si>
  <si>
    <t>Ендокрини пореметувања без катастрофални или тешки КК</t>
  </si>
  <si>
    <t>L02A</t>
  </si>
  <si>
    <t>L02B</t>
  </si>
  <si>
    <t>L03A</t>
  </si>
  <si>
    <t>Големи процедури  на бубрези, уретер и мочен меур поради неоплазми со катастрофални или тешки КК</t>
  </si>
  <si>
    <t>L03B</t>
  </si>
  <si>
    <t>Големи процедури  на бубрези, уретер и мочен меур поради неоплазми без катастрофални или тешки КК</t>
  </si>
  <si>
    <t>L04A</t>
  </si>
  <si>
    <t>Големи процедури на бубрези, уретер и мочен меур поради не-неопластични болести  со катастрофални или тешки КК</t>
  </si>
  <si>
    <t>L04B</t>
  </si>
  <si>
    <t>Големи процедури на бубрези, уретер и мочен меур поради не-неопластични болести со тешки или умерени КК</t>
  </si>
  <si>
    <t>L04C</t>
  </si>
  <si>
    <t>Големи процедури на бубрези, уретер и мочен меур поради не-неопластични болести без КК</t>
  </si>
  <si>
    <t>L05A</t>
  </si>
  <si>
    <t>Трансуретрална простатектомија со катастрофални или тешки КК</t>
  </si>
  <si>
    <t>L05B</t>
  </si>
  <si>
    <t>Трансуретрална простатектомија без катастрофални или тешки КК</t>
  </si>
  <si>
    <t>L06A</t>
  </si>
  <si>
    <t>Мали процедури на мочен меур со катастрофални или тешки КК</t>
  </si>
  <si>
    <t>L06B</t>
  </si>
  <si>
    <t>Мали процедури на мочен меур без катастрофални или тешки КК</t>
  </si>
  <si>
    <t>L07A</t>
  </si>
  <si>
    <t>Трансуретрални процедури освен простатектомија со катастрофални или тешки КК</t>
  </si>
  <si>
    <t>L07B</t>
  </si>
  <si>
    <t>Трансуретрални процедури освен простатектомија без катастрофални или тешки КК</t>
  </si>
  <si>
    <t>L08A</t>
  </si>
  <si>
    <t>Уретрални процедури со КК</t>
  </si>
  <si>
    <t>L08B</t>
  </si>
  <si>
    <t>Уретрални процедури без КК</t>
  </si>
  <si>
    <t>L09A</t>
  </si>
  <si>
    <t>Други процедури поради пореметувања на бубрези и уринарен тракт со катастрофални КК</t>
  </si>
  <si>
    <t>L09B</t>
  </si>
  <si>
    <t>Други процедури поради пореметувања на бубрези и уринарен тракт со тешки КК</t>
  </si>
  <si>
    <t>L09C</t>
  </si>
  <si>
    <t>Други процедури поради пореметувања на бубрези и уринарен тракт без катастрофални или тешки КК</t>
  </si>
  <si>
    <t>L40Z</t>
  </si>
  <si>
    <t>Уретероскопија</t>
  </si>
  <si>
    <t>L41Z</t>
  </si>
  <si>
    <t>Цистоуретероскопија, истиот ден</t>
  </si>
  <si>
    <t>L42Z</t>
  </si>
  <si>
    <t>L60A</t>
  </si>
  <si>
    <t>Бубрежна слабост со катастрофални КК</t>
  </si>
  <si>
    <t>L60B</t>
  </si>
  <si>
    <t>Бубрежна слабост  со тешки КК</t>
  </si>
  <si>
    <t>L60C</t>
  </si>
  <si>
    <t>Бубрежна слабост  без катастрофални или тешки КК</t>
  </si>
  <si>
    <t>L61Z</t>
  </si>
  <si>
    <t>Прием за ренална дијализа</t>
  </si>
  <si>
    <t>L62A</t>
  </si>
  <si>
    <t>Неоплазми на бубрезите и уринарниот тракт со катастрофални или тешки КК</t>
  </si>
  <si>
    <t>L62B</t>
  </si>
  <si>
    <t>Неоплазми на бубрезите и уринарниот тракт без катастрофални или тешки КК</t>
  </si>
  <si>
    <t>L63A</t>
  </si>
  <si>
    <t>Инфекции на бубрезите и уринарниот тракт со катастрофални КК</t>
  </si>
  <si>
    <t>L63B</t>
  </si>
  <si>
    <t>Инфекции на бубрезите и уринарниот тракт, возраст &gt;69 или со тешки КК</t>
  </si>
  <si>
    <t>L63C</t>
  </si>
  <si>
    <t>Инфекции на бубрезите и уринарниот тракт, возраст &lt;70 без катастрофални или тешки КК</t>
  </si>
  <si>
    <t>L64Z</t>
  </si>
  <si>
    <t>Уринарни камења и опструкции</t>
  </si>
  <si>
    <t>L65A</t>
  </si>
  <si>
    <t>Знаци и симптоми поврзани со бубрезите и уринарниот тракт со катастрофални или тешки КК</t>
  </si>
  <si>
    <t>L65B</t>
  </si>
  <si>
    <t>Знаци и симптоми поврзани со бубрезите и уринарниот тракт без катастрофални или тешки КК</t>
  </si>
  <si>
    <t>L66Z</t>
  </si>
  <si>
    <t xml:space="preserve">Уретрална стриктура                                                                </t>
  </si>
  <si>
    <t>L67A</t>
  </si>
  <si>
    <t>Други дијагнози на бубрезите и уринарниот тракт со катастрофални КК</t>
  </si>
  <si>
    <t>L67B</t>
  </si>
  <si>
    <t>Други дијагнози на бубрезите и уринарниот тракт со тешки КК</t>
  </si>
  <si>
    <t>L67C</t>
  </si>
  <si>
    <t>Други дијагнози на бубрезите и уринарниот тракт без катастрофални или тешки КК</t>
  </si>
  <si>
    <t>M01Z</t>
  </si>
  <si>
    <t>Големи процедури на пелвис кај мажи</t>
  </si>
  <si>
    <t>M02A</t>
  </si>
  <si>
    <t>Трансуретална простатектомија со катастрофални или тешки КК</t>
  </si>
  <si>
    <t>M02B</t>
  </si>
  <si>
    <t>M03A</t>
  </si>
  <si>
    <t>Процедури на пенис со КК</t>
  </si>
  <si>
    <t>M03B</t>
  </si>
  <si>
    <t>Процедури на пенис без КК</t>
  </si>
  <si>
    <t>M04A</t>
  </si>
  <si>
    <t>Процедури на тестиси со КК</t>
  </si>
  <si>
    <t>M04B</t>
  </si>
  <si>
    <t>Процедури на тестиси без КК</t>
  </si>
  <si>
    <t>M05Z</t>
  </si>
  <si>
    <t>Циркумцизија</t>
  </si>
  <si>
    <t>M06A</t>
  </si>
  <si>
    <t>Други процедури во операциона сала за малигна болест на машкиот репродуктивен систем</t>
  </si>
  <si>
    <t>M06B</t>
  </si>
  <si>
    <t>Други процедури во операциона сала на машкиот репродуктивен систем освен за малигна болест</t>
  </si>
  <si>
    <t>M40Z</t>
  </si>
  <si>
    <t>Цистоуретроскопија без КК</t>
  </si>
  <si>
    <t>M60A</t>
  </si>
  <si>
    <t>Малигна болест на машкиот репродуктивен систем со катастрофални или тешки КК</t>
  </si>
  <si>
    <t>M60B</t>
  </si>
  <si>
    <t>Малигна болест на машкиот репродуктивен систем без катастрофални или тешки КК</t>
  </si>
  <si>
    <t>M61A</t>
  </si>
  <si>
    <t>Бенигна хипертрофија на простата со катастрофални или тешки КК</t>
  </si>
  <si>
    <t>M61B</t>
  </si>
  <si>
    <t>Бенигна хипертрофија на простата без катастрофални или тешки КК</t>
  </si>
  <si>
    <t>M62A</t>
  </si>
  <si>
    <t>Воспаление на машкиот репродуктивен систем со КК</t>
  </si>
  <si>
    <t>M62B</t>
  </si>
  <si>
    <t>Воспаление на машкиот репродуктивен систем без КК</t>
  </si>
  <si>
    <t>M63Z</t>
  </si>
  <si>
    <t>Стерилизација, машка</t>
  </si>
  <si>
    <t>M64Z</t>
  </si>
  <si>
    <t>Други дијагнози на машкиот репродуктивен систем</t>
  </si>
  <si>
    <t>N01Z</t>
  </si>
  <si>
    <t>Пелвична евисцерација и радикална вулвектомија</t>
  </si>
  <si>
    <t>N02A</t>
  </si>
  <si>
    <t xml:space="preserve">Процедури на матка, јајчници и јајцеводи поради малигнa болест на овариум или малигна болест на јајцевод со КК    </t>
  </si>
  <si>
    <t>N02B</t>
  </si>
  <si>
    <t xml:space="preserve">Процедури на матка, јајчници и јајцеводи поради малигна болест на овариум или јајцевод без КК    </t>
  </si>
  <si>
    <t>N03A</t>
  </si>
  <si>
    <t xml:space="preserve">Процедури на матка, јајчници и јајцеводи   поради малигна болест  освен на јајчниците или јајцеводите со КК    </t>
  </si>
  <si>
    <t>N03B</t>
  </si>
  <si>
    <t xml:space="preserve">Процедури на матка, јајчници и јајцеводи поради малигна болест освен  на јајчниците или јајцеводите без КК    </t>
  </si>
  <si>
    <t>N04Z</t>
  </si>
  <si>
    <t>N05A</t>
  </si>
  <si>
    <t>Оваректомии и сложени процедури на јајцевод поради немалигни болести со катастрофални или тешки КК</t>
  </si>
  <si>
    <t>N05B</t>
  </si>
  <si>
    <t>N06Z</t>
  </si>
  <si>
    <t>Реконструктивни процедури на женскиот репродуктивен систем</t>
  </si>
  <si>
    <t>N07Z</t>
  </si>
  <si>
    <t>N08Z</t>
  </si>
  <si>
    <t>Ендоскопски и лапароскопски процедури на женскиот репродуктивен систем</t>
  </si>
  <si>
    <t>N09Z</t>
  </si>
  <si>
    <t>Конизација, процедури на вагина, цервикс и вулва</t>
  </si>
  <si>
    <t>N10Z</t>
  </si>
  <si>
    <t>Дијагностичка киретажа или дијагностичка хистероскопија</t>
  </si>
  <si>
    <t>N11A</t>
  </si>
  <si>
    <t>Други процедури на женскиот репродуктивен систем во операциона сала возраст &gt;64 или со малигнa болест или со КК</t>
  </si>
  <si>
    <t>N11B</t>
  </si>
  <si>
    <t>Други процедури на женскиот репродуктивен систем во операциона сала возраст &lt;65 без малигнa болест без КК</t>
  </si>
  <si>
    <t>N60A</t>
  </si>
  <si>
    <t>Малигнa болест на женскиот репродуктивен систем со катастрофални или тешки КК</t>
  </si>
  <si>
    <t>N60B</t>
  </si>
  <si>
    <t>Малигнa болест на женскиот репродуктивен систем без катастрофални или тешки КК</t>
  </si>
  <si>
    <t>N61Z</t>
  </si>
  <si>
    <t>Инфекции на женскиот репродуктивен систем</t>
  </si>
  <si>
    <t>N62A</t>
  </si>
  <si>
    <t>Менструални и други пореметувања на женскиот репродуктивен систем со КК</t>
  </si>
  <si>
    <t>N62B</t>
  </si>
  <si>
    <t>Менструални и други пореметувања на женскиот репродуктивен систем без КК</t>
  </si>
  <si>
    <t>O01A</t>
  </si>
  <si>
    <t>Породување со царски рез со катастрофални КК</t>
  </si>
  <si>
    <t>O01B</t>
  </si>
  <si>
    <t>Породување со царски рез со тешки КК</t>
  </si>
  <si>
    <t>O01C</t>
  </si>
  <si>
    <t>Породување со царски рез без катастрофални или тешки КК</t>
  </si>
  <si>
    <t>O02A</t>
  </si>
  <si>
    <t>Вагинално породување со процедура во операциона сала со катастрофални или тешки КК</t>
  </si>
  <si>
    <t>O02B</t>
  </si>
  <si>
    <t>Вагинално породување со процедура во операциона сала без катастрофални или тешки КК</t>
  </si>
  <si>
    <t>O03Z</t>
  </si>
  <si>
    <t>Ектопична бременост</t>
  </si>
  <si>
    <t>O04Z</t>
  </si>
  <si>
    <t>После породување или после абортус со процедури во операциона сала</t>
  </si>
  <si>
    <t>O05Z</t>
  </si>
  <si>
    <t>Абортус со процедура во операциона сала</t>
  </si>
  <si>
    <t>O60A</t>
  </si>
  <si>
    <t>Вагинално породување со катастрофални или тешки КК</t>
  </si>
  <si>
    <t>O60B</t>
  </si>
  <si>
    <t>Вагинално породување без катастрофални или тешки КК</t>
  </si>
  <si>
    <t>O60C</t>
  </si>
  <si>
    <t>Вагинално породување, единечно, некомплицирано без други состојби</t>
  </si>
  <si>
    <t>O61Z</t>
  </si>
  <si>
    <t xml:space="preserve">По породување или по абортус без процедури во операциона сала </t>
  </si>
  <si>
    <t>O63Z</t>
  </si>
  <si>
    <t>Абортус без процедура во операциона сала</t>
  </si>
  <si>
    <t>O64A</t>
  </si>
  <si>
    <t>Лажни трудови пред 37 недела или со катастрофални КК</t>
  </si>
  <si>
    <t>O64B</t>
  </si>
  <si>
    <t>O66A</t>
  </si>
  <si>
    <t>Преднатален и друг акушерски прием</t>
  </si>
  <si>
    <t>O66B</t>
  </si>
  <si>
    <t>Преднатален и друг акушерски прием, истиот ден</t>
  </si>
  <si>
    <t>P01Z</t>
  </si>
  <si>
    <t>Новороденче, починато или преместено во друга установа &lt;5 дена од приемот со значајна  процедура во операциона сала</t>
  </si>
  <si>
    <t>P02Z</t>
  </si>
  <si>
    <t>______________</t>
  </si>
  <si>
    <t>Кардиоторакални/васкуларни процедури на новороденчиња</t>
  </si>
  <si>
    <t>P03Z</t>
  </si>
  <si>
    <t>Новороденче тежина при прием 1000-1499 g со значајна процедура во операциона сала</t>
  </si>
  <si>
    <t>P04Z</t>
  </si>
  <si>
    <t>Новороденче тежина при прием 1500-1999 g со значајна процедура во операциона сала</t>
  </si>
  <si>
    <t>P05Z</t>
  </si>
  <si>
    <t>Новороденче тежина при прием 2000-2499 g со значајна процедура во операциона сала</t>
  </si>
  <si>
    <t>P06A</t>
  </si>
  <si>
    <t>Новороденче тежина при прием &gt;2499 g со значајна процедура во операциона сала со повеќе големи проблеми</t>
  </si>
  <si>
    <t>P06B</t>
  </si>
  <si>
    <t>Новороденче тежина при прием &gt;2499 g со значајна процедура во операциона сала без повеќе големи проблеми</t>
  </si>
  <si>
    <t>P60A</t>
  </si>
  <si>
    <t>Новороденче, починато или преместено во друга установа &lt;5 дена од приемот без значајна процедура во операциона сала, новородено</t>
  </si>
  <si>
    <t>P60B</t>
  </si>
  <si>
    <t>Новороденче, починато или преместено во друга установа  &lt;5 дена од приемот без значајна процедура во операциона сала, не новородено</t>
  </si>
  <si>
    <t>P61Z</t>
  </si>
  <si>
    <t xml:space="preserve">Новороденче, тежина при прием &lt;750 g                                                               </t>
  </si>
  <si>
    <t>P62Z</t>
  </si>
  <si>
    <t xml:space="preserve">Новороденче, тежина при прием 750-999 g                                                            </t>
  </si>
  <si>
    <t>P63Z</t>
  </si>
  <si>
    <t>Новороденче, тежина при прием 1000-1249 g без значајна процедура во операциона сала</t>
  </si>
  <si>
    <t>P64Z</t>
  </si>
  <si>
    <t>Новороденче, тежина при прием 1250-1499 g без значајна процедура во операциона сала</t>
  </si>
  <si>
    <t>P65A</t>
  </si>
  <si>
    <t>Новороденче, тежина при прием 1500-1999 g со значајна процедура во операциона сала со повеќе големи проблеми</t>
  </si>
  <si>
    <t>P65B</t>
  </si>
  <si>
    <t>Новороденче, тежина при прием 1500-1999 g без значајна процедура во операциона сала со голем проблем</t>
  </si>
  <si>
    <t>P65C</t>
  </si>
  <si>
    <t>Новороденче, тежина при прием 1500-1999 g без значајна процедура во операциона сала со друг проблем</t>
  </si>
  <si>
    <t>P65D</t>
  </si>
  <si>
    <t>Новороденче, тежина при прием 1500-1999 g без значајна процедура во операциона сала без проблем</t>
  </si>
  <si>
    <t>P66A</t>
  </si>
  <si>
    <t>Новороденче, тежина при прием 2000-2499 g без значајна процедура во операциона сала со повеќе големи проблеми</t>
  </si>
  <si>
    <t>P66B</t>
  </si>
  <si>
    <t>Новороденче, тежина при прием 2000-2499 g без значајна процедура во операциона сала со голем проблем</t>
  </si>
  <si>
    <t>P66C</t>
  </si>
  <si>
    <t>Новороденче, тежина при прием 2000-2499 g без значајна процедура во операциона сала со друг проблем</t>
  </si>
  <si>
    <t>P66D</t>
  </si>
  <si>
    <t>Новороденче, тежина при прием 2000-2499 g без значајна процедура во операциона сала без проблем</t>
  </si>
  <si>
    <t>P67A</t>
  </si>
  <si>
    <t>Новороденче, тежина при прием &gt;2499 g без значајна процедура во операциона сала со повеќе големи проблеми</t>
  </si>
  <si>
    <t>P67B</t>
  </si>
  <si>
    <t>Новороденче, тежина при прием &gt;2499 g без значајна процедура во операциона сала со голем проблем</t>
  </si>
  <si>
    <t>P67C</t>
  </si>
  <si>
    <t>Новороденче, тежина при прием &gt;2499 g без значајна процедура во операциона сала со друг проблем</t>
  </si>
  <si>
    <t>P67D</t>
  </si>
  <si>
    <t>Новороденче, тежина при прием &gt;2499 g без значајна процедура во операциона сала без проблем</t>
  </si>
  <si>
    <t>Q01Z</t>
  </si>
  <si>
    <t>Спленектомија</t>
  </si>
  <si>
    <t>Q02A</t>
  </si>
  <si>
    <t>Други процедури во операциона сала на крвни и крвоформирачки органи со катастрофални или тешки КК</t>
  </si>
  <si>
    <t>Q02B</t>
  </si>
  <si>
    <t>Други процедури во операциона сала  на крвни и крвоформирачки органи без катастрофални или тешки КК</t>
  </si>
  <si>
    <t>Q60A</t>
  </si>
  <si>
    <t>Ретикулоендотелијални и имунолошки пореметувања со катастрофални или тешки КК</t>
  </si>
  <si>
    <t>Q60B</t>
  </si>
  <si>
    <t>Q60C</t>
  </si>
  <si>
    <t>Q61A</t>
  </si>
  <si>
    <t>Пореметувања на црвените крвни зрнца со катастрофални КК</t>
  </si>
  <si>
    <t>Q61B</t>
  </si>
  <si>
    <t>Пореметувања на црвените крвни зрнца со тешки КК</t>
  </si>
  <si>
    <t>Q61C</t>
  </si>
  <si>
    <t>Пореметувања на црвени крвни зрнца без катастрофални или тешки КК</t>
  </si>
  <si>
    <t>Q62Z</t>
  </si>
  <si>
    <t>Пореметувања на коагулацијата</t>
  </si>
  <si>
    <t>R01A</t>
  </si>
  <si>
    <t>Лимфом и леукемија со големи процедури во операциона сала со катастофални или тешки КК</t>
  </si>
  <si>
    <t>R01B</t>
  </si>
  <si>
    <t>Лимфом и леукемија со големи процедури во операциона сала без катастофални или тешки КК</t>
  </si>
  <si>
    <t>R02A</t>
  </si>
  <si>
    <t>Други неопластични пореметувања со големи процедури во операциона сала со катастофални или тешки КК</t>
  </si>
  <si>
    <t>R02B</t>
  </si>
  <si>
    <t>Други неопластични пореметувања со големи процедури во операциона сала без катастофални или тешки КК</t>
  </si>
  <si>
    <t>R03A</t>
  </si>
  <si>
    <t>Лимфом и леукемија со други процедури во операциона сала со катастофални или тешки КК</t>
  </si>
  <si>
    <t>R03B</t>
  </si>
  <si>
    <t>Лимфом и леукемија со други процедури во операциона сала без катастофални или тешки КК</t>
  </si>
  <si>
    <t>R04A</t>
  </si>
  <si>
    <t>Други неопластични пореметувања со други процедури во операциона сала со катастофални или тешки КК</t>
  </si>
  <si>
    <t>R04B</t>
  </si>
  <si>
    <t>Други неопластични пореметувања со други процедури во операциона сала без катастофални или тешки КК</t>
  </si>
  <si>
    <t>R60A</t>
  </si>
  <si>
    <t>Акутна леукемија со катастрофални КК</t>
  </si>
  <si>
    <t>R60B</t>
  </si>
  <si>
    <t>Акутна леукемија со тешки КК</t>
  </si>
  <si>
    <t>R60C</t>
  </si>
  <si>
    <t>Акутна леукемија без катастрофални или тешки КК</t>
  </si>
  <si>
    <t>R61A</t>
  </si>
  <si>
    <t>Лимфом и неакутна леукемија со катастрофални КК</t>
  </si>
  <si>
    <t>R61B</t>
  </si>
  <si>
    <t>Лимфом и неакутна леукемија без катастрофални КК</t>
  </si>
  <si>
    <t>R61C</t>
  </si>
  <si>
    <t>Лимфом и неакутна леукемија, истиот ден</t>
  </si>
  <si>
    <t>R62A</t>
  </si>
  <si>
    <t>Други неопластични пореметувања со КК</t>
  </si>
  <si>
    <t>R62B</t>
  </si>
  <si>
    <t>Други неопластични пореметувања без КК</t>
  </si>
  <si>
    <t>R63Z</t>
  </si>
  <si>
    <t>Хемотерапија</t>
  </si>
  <si>
    <t>R64Z</t>
  </si>
  <si>
    <t>Радиотерапија</t>
  </si>
  <si>
    <t>S60Z</t>
  </si>
  <si>
    <t>ХИВ , истиот ден</t>
  </si>
  <si>
    <t>S65A</t>
  </si>
  <si>
    <t>Болести поврзани со ХИВ со катастрофални КК</t>
  </si>
  <si>
    <t>S65B</t>
  </si>
  <si>
    <t>Болести поврзани со ХИВ со тешки КК</t>
  </si>
  <si>
    <t>S65C</t>
  </si>
  <si>
    <t>Болести поврзани со ХИВ без катастрофални или тешки КК</t>
  </si>
  <si>
    <t>T01A</t>
  </si>
  <si>
    <t>Процедури во операциона сала за инфективни и паразитски болести со катастрофални КК</t>
  </si>
  <si>
    <t>T01B</t>
  </si>
  <si>
    <t>Процедури во операциона сала за инфективни и паразитски болести со тешки или умерени КК</t>
  </si>
  <si>
    <t>T01C</t>
  </si>
  <si>
    <t>Процедури во операциона сала за инфективни и паразитски болести без КК</t>
  </si>
  <si>
    <t>T60A</t>
  </si>
  <si>
    <t>Септикемија со катастрофални или тешки КК</t>
  </si>
  <si>
    <t>T60B</t>
  </si>
  <si>
    <t>Септикемија без катастрофални или тешки КК</t>
  </si>
  <si>
    <t>T61A</t>
  </si>
  <si>
    <t>Постоперативни и посттрауматски инфекции, возраст &gt;54 или со (катастрофални или тешки КК)</t>
  </si>
  <si>
    <t>T61B</t>
  </si>
  <si>
    <t>Постоперативни и посттрауматски инфекции, возраст &lt;55 без катастрофални или тешки КК</t>
  </si>
  <si>
    <t>T62A</t>
  </si>
  <si>
    <t>Треска од непозната причина со КК</t>
  </si>
  <si>
    <t>T62B</t>
  </si>
  <si>
    <t>Треска од непозната причина без КК</t>
  </si>
  <si>
    <t>T63A</t>
  </si>
  <si>
    <t>Вирусно заболување, возраст &gt;59 или со КК</t>
  </si>
  <si>
    <t>T63B</t>
  </si>
  <si>
    <t>Вирусно заболување, возраст &lt;60 без КК</t>
  </si>
  <si>
    <t>T64A</t>
  </si>
  <si>
    <t>Други инфективни и паразитски болести со катастрофални или тешки КК</t>
  </si>
  <si>
    <t>T64B</t>
  </si>
  <si>
    <t>Други инфективни и паразитски болести без катастрофални или тешки КК</t>
  </si>
  <si>
    <t>U40Z</t>
  </si>
  <si>
    <t>Лекување на ментално здравје, истиот ден, со електроконвулзивна терапија  (ECT)</t>
  </si>
  <si>
    <t>U60Z</t>
  </si>
  <si>
    <t>Лекување на ментално здравје, истиот ден, без електроконвулзивна терапија( ECT)</t>
  </si>
  <si>
    <t>U61A</t>
  </si>
  <si>
    <t>Шизофренија со правен статус на ментална болест</t>
  </si>
  <si>
    <t>U61B</t>
  </si>
  <si>
    <t>Шизофренија без правен статус на ментална болест</t>
  </si>
  <si>
    <t>U62A</t>
  </si>
  <si>
    <t>Параноја и акутно психичко пореметување со катастрофални или тешки КК или со правен статус на ментална болест</t>
  </si>
  <si>
    <t>U62B</t>
  </si>
  <si>
    <t>Параноја и акутно психичко пореметување без катастрофални/тешки КК без правен статус на ментална болест</t>
  </si>
  <si>
    <t>U63A</t>
  </si>
  <si>
    <t>Големи афективни пореметувања, возраст &gt;69 или со (катастрофални или тешки КК)</t>
  </si>
  <si>
    <t>U63B</t>
  </si>
  <si>
    <t>Големи афективни пореметувања, возраст &lt;70 без катастрофални или тешки КК</t>
  </si>
  <si>
    <t>U64Z</t>
  </si>
  <si>
    <t>Други афективни соматоформни пореметувања</t>
  </si>
  <si>
    <t>U65Z</t>
  </si>
  <si>
    <t>Анксиозни пореметувања</t>
  </si>
  <si>
    <t>U66Z</t>
  </si>
  <si>
    <t>Пореметувања на исхраната  и oпсесивно-компулсивни  пореметувања</t>
  </si>
  <si>
    <t>U67Z</t>
  </si>
  <si>
    <t>Пореметувања на личноста и акутни реакции</t>
  </si>
  <si>
    <t>U68Z</t>
  </si>
  <si>
    <t>Ментални пореметувања во детството</t>
  </si>
  <si>
    <t>V60A</t>
  </si>
  <si>
    <t>Труење со алкохол и апстиненција со КК</t>
  </si>
  <si>
    <t>V60B</t>
  </si>
  <si>
    <t>Труење со алкохол и апстиненција без КК</t>
  </si>
  <si>
    <t>V61Z</t>
  </si>
  <si>
    <t>Труење со дроги и апстиненција</t>
  </si>
  <si>
    <t>V62A</t>
  </si>
  <si>
    <t xml:space="preserve">Пореметување поради употрeба на алкохол и зависност </t>
  </si>
  <si>
    <t>V62B</t>
  </si>
  <si>
    <t>V63A</t>
  </si>
  <si>
    <t xml:space="preserve">Пореметување поради употрeба на опојни дроги и зависност  </t>
  </si>
  <si>
    <t>V63B</t>
  </si>
  <si>
    <t>V64Z</t>
  </si>
  <si>
    <t xml:space="preserve">Пореметување поради употрeба на други дроги и зависност </t>
  </si>
  <si>
    <t>W01Z</t>
  </si>
  <si>
    <t>Процедури на вентилација или  краниотомија при значајна политраума</t>
  </si>
  <si>
    <t>W02Z</t>
  </si>
  <si>
    <t>Процедури на колк, фемур и екстремитети поради значајни политрауми, вклучувајќи имплантација</t>
  </si>
  <si>
    <t>W03Z</t>
  </si>
  <si>
    <t>Абдоминални процедури поради значајни политрауми</t>
  </si>
  <si>
    <t>W04Z</t>
  </si>
  <si>
    <t>Други процедури во операциона сала поради  значајна  политраума</t>
  </si>
  <si>
    <t>W60Z</t>
  </si>
  <si>
    <t>Политраума, починат или пренесен во друг објект за акутно згрижување &lt;5 дена</t>
  </si>
  <si>
    <t>W61Z</t>
  </si>
  <si>
    <t>Политраума без  значајни процедури</t>
  </si>
  <si>
    <t>X02Z</t>
  </si>
  <si>
    <t>Микроваскуларен трансфер на ткиво или кожни графтови за повреди на рака</t>
  </si>
  <si>
    <t>X04A</t>
  </si>
  <si>
    <t>Други процедури за повреди на долните екстремитети, возраст &gt;59 или со КК</t>
  </si>
  <si>
    <t>X04B</t>
  </si>
  <si>
    <t>Други процедури за повреди на долните екстремитети, возраст &lt;60 без КК</t>
  </si>
  <si>
    <t>X05Z</t>
  </si>
  <si>
    <t>Други процедури за повреди на рака</t>
  </si>
  <si>
    <t>X06A</t>
  </si>
  <si>
    <t>Други процедури за други повреди со катастрофални или тешки КК</t>
  </si>
  <si>
    <t>X06B</t>
  </si>
  <si>
    <t>Други процедури за други повреди без катастрофални или тешки КК</t>
  </si>
  <si>
    <t>X07A</t>
  </si>
  <si>
    <t>Кожен графт за повреди освен на рака со микроваскуларен трансфер на ткиво или со (катастрофални или тешки КК)</t>
  </si>
  <si>
    <t>X07B</t>
  </si>
  <si>
    <t>Кожен графт за повреди освен на рака без микроваскуларен трансфер на ткиво без катастрофални или тешки КК</t>
  </si>
  <si>
    <t>X60A</t>
  </si>
  <si>
    <t>Повреди, возраст &gt;64 со КК</t>
  </si>
  <si>
    <t>X60B</t>
  </si>
  <si>
    <t>Повреди, возраст &gt;64 без КК</t>
  </si>
  <si>
    <t>X60C</t>
  </si>
  <si>
    <t xml:space="preserve">Повреди, возраст &lt;65                                                                    </t>
  </si>
  <si>
    <t>X61Z</t>
  </si>
  <si>
    <t>Алергиски реакции</t>
  </si>
  <si>
    <t>X62A</t>
  </si>
  <si>
    <t>Труење/токсични ефекти на лекови и други супстанции, возраст &gt;59 или со КК</t>
  </si>
  <si>
    <t>X62B</t>
  </si>
  <si>
    <t>Труење/токсични ефекти на лекови и други супстанции, возраст &lt;60 без КК</t>
  </si>
  <si>
    <t>X63A</t>
  </si>
  <si>
    <t>Секвели од лекување со катастрофални или тешки КК</t>
  </si>
  <si>
    <t>X63B</t>
  </si>
  <si>
    <t>Секвели од лекување без катастрофални или тешки КК</t>
  </si>
  <si>
    <t>X64A</t>
  </si>
  <si>
    <t>Други дијагнози за повреди, труења и токсични ефекти, возраст &gt;59 или со КК</t>
  </si>
  <si>
    <t>X64B</t>
  </si>
  <si>
    <t>Други дијагнози за  повреди, труења и токсични ефекти, возраст &lt;60 без КК</t>
  </si>
  <si>
    <t>Y01Z</t>
  </si>
  <si>
    <t>Тешки изгореници на целата дебелина</t>
  </si>
  <si>
    <t>Y02A</t>
  </si>
  <si>
    <t>Други изгореници со кожен графт, возраст &gt;64 или со (катастрофални или тешки КК) или со комплицирани процедури</t>
  </si>
  <si>
    <t>Y02B</t>
  </si>
  <si>
    <t>Други изгореници со кожен графт, возраст &lt;65 без (катастрофални или тешки КК) без комплицирани процедури</t>
  </si>
  <si>
    <t>Y03Z</t>
  </si>
  <si>
    <t>Други процедури во операциона сала за други изгореници</t>
  </si>
  <si>
    <t>Y60Z</t>
  </si>
  <si>
    <t>Изгореници, пренсен во друг објект за акутна нега &lt;5 дена</t>
  </si>
  <si>
    <t>Y61Z</t>
  </si>
  <si>
    <t>Тешки изгореници</t>
  </si>
  <si>
    <t>Y62A</t>
  </si>
  <si>
    <t>Други изгореници, возраст &gt;64 или со (катастрофални или тешки КК) или со комплицирани процедури</t>
  </si>
  <si>
    <t>Y62B</t>
  </si>
  <si>
    <t>Други изгореници, возраст &lt;65 без (катастрофални или тешки КК) без комплицирани процедури</t>
  </si>
  <si>
    <t>Z01A</t>
  </si>
  <si>
    <t>Процедури во операциона сала со дијагнози на други контакти со здравствени услуги со катастрофални/тешки КК</t>
  </si>
  <si>
    <t>Z01B</t>
  </si>
  <si>
    <t>Процедури во операциона сала со дијагнози на други контакти со здравствени услуги без катастрофални или тешки КК</t>
  </si>
  <si>
    <t>Z40Z</t>
  </si>
  <si>
    <t>Следење со Ендоскопија</t>
  </si>
  <si>
    <t>Z60A</t>
  </si>
  <si>
    <t>Рехабилитација со катастрофални или тешки КК</t>
  </si>
  <si>
    <t>Z60B</t>
  </si>
  <si>
    <t>Рехабилитација без катастрофални или тешки КК</t>
  </si>
  <si>
    <t>Z60C</t>
  </si>
  <si>
    <t>Рехабилитација, истиот ден</t>
  </si>
  <si>
    <t>Z61Z</t>
  </si>
  <si>
    <t>Знаци и симптоми</t>
  </si>
  <si>
    <t>Z62Z</t>
  </si>
  <si>
    <t>Следење без ендоскопија</t>
  </si>
  <si>
    <t>Z63A</t>
  </si>
  <si>
    <t>Друга понатамошна нега со катастрофални или тешки КК</t>
  </si>
  <si>
    <t>Z63B</t>
  </si>
  <si>
    <t>Друга понатамошна нега без катастрофални или тешки КК</t>
  </si>
  <si>
    <t>Z64A</t>
  </si>
  <si>
    <t>Други фактори кои влијаат на здравствената состојба</t>
  </si>
  <si>
    <t>Z64B</t>
  </si>
  <si>
    <t>Други фактори кои влијаат на здравствената состојба, истиот ден</t>
  </si>
  <si>
    <t>Z65Z</t>
  </si>
  <si>
    <t>Повеќекратни, други и ненаведени конгенитални аномалии</t>
  </si>
  <si>
    <t xml:space="preserve">П   Л  А Н  </t>
  </si>
  <si>
    <t>Шифра на ДСГ услуга</t>
  </si>
  <si>
    <t xml:space="preserve">Вкупен износ по ДСГ </t>
  </si>
  <si>
    <t>Референтнa ценa</t>
  </si>
  <si>
    <t xml:space="preserve"> </t>
  </si>
  <si>
    <t>A01Z</t>
  </si>
  <si>
    <t>Трансплантација на црн дроб</t>
  </si>
  <si>
    <t>A03Z</t>
  </si>
  <si>
    <t>Трансплантација на бел дроб или на срце/бел дроб</t>
  </si>
  <si>
    <t>A05Z</t>
  </si>
  <si>
    <t>Трансплантација на срце</t>
  </si>
  <si>
    <t>A06A</t>
  </si>
  <si>
    <t>A06B</t>
  </si>
  <si>
    <t>A07Z</t>
  </si>
  <si>
    <t>A08A</t>
  </si>
  <si>
    <t>Автологна транасплантација на коскена срж со катастрофални КК</t>
  </si>
  <si>
    <t>A08B</t>
  </si>
  <si>
    <t>Автологна транасплантација на коскена срж без катастрофални КК</t>
  </si>
  <si>
    <t>A09A</t>
  </si>
  <si>
    <t>Трансплантација на бубрег со трансплантација на панкреас или со катастрофални КК</t>
  </si>
  <si>
    <t>A09B</t>
  </si>
  <si>
    <t>Трансплантација на бубрег без трансплантација на панкреас , без катастрофални КК</t>
  </si>
  <si>
    <t>A40Z</t>
  </si>
  <si>
    <t>Екстракорпорална мембранска оксигенација (ECMO) без операција на срце</t>
  </si>
  <si>
    <t>A41A</t>
  </si>
  <si>
    <t>Интубација кај возраст &lt;16 со КК</t>
  </si>
  <si>
    <t>A41B</t>
  </si>
  <si>
    <t>Интубација кај возраст &lt;16 без КК</t>
  </si>
  <si>
    <t>B01Z</t>
  </si>
  <si>
    <t>Ревизија на вентрикуларен шант</t>
  </si>
  <si>
    <t>B02A</t>
  </si>
  <si>
    <t>Краниотомија со катастрофални КК</t>
  </si>
  <si>
    <t>B02B</t>
  </si>
  <si>
    <t>Краниотомија со тешки или умерени КК</t>
  </si>
  <si>
    <t>B02C</t>
  </si>
  <si>
    <t>Краниотомија без КК</t>
  </si>
  <si>
    <t>B03A</t>
  </si>
  <si>
    <t>Спинални процедури со катастрофални или тешки КК</t>
  </si>
  <si>
    <t>B03B</t>
  </si>
  <si>
    <t>Спинални процедури без катастрофални или тешки КК</t>
  </si>
  <si>
    <t>B04A</t>
  </si>
  <si>
    <t>B04B</t>
  </si>
  <si>
    <t>B05Z</t>
  </si>
  <si>
    <t>Ослободување од Карпал Тунел синдром</t>
  </si>
  <si>
    <t>B06A</t>
  </si>
  <si>
    <t>Процедури за церебрална одземеност, мускулна дистрофија, невропатија со катастрофални или тешки КК</t>
  </si>
  <si>
    <t>B06B</t>
  </si>
  <si>
    <t>Процедури за церебрална одземеност, мускулна дистрофија, невропатија без катастрофални или тешки КК</t>
  </si>
  <si>
    <t>B07A</t>
  </si>
  <si>
    <t>Процедури на периферни и кранијални нерви и други процедури на нервен систем со КК</t>
  </si>
  <si>
    <t>B07B</t>
  </si>
  <si>
    <t>Процедури на периферни и кранијални нерви и други процедури на нервениот систем без КК</t>
  </si>
  <si>
    <t>B40Z</t>
  </si>
  <si>
    <t>Плазмафереза со невролошка болест</t>
  </si>
  <si>
    <t>B41Z</t>
  </si>
  <si>
    <t xml:space="preserve">Телеметрискo ЕЕГ следење    </t>
  </si>
  <si>
    <t>B60A</t>
  </si>
  <si>
    <t>Востановена параплегија/квадриплегија со или без процедури во операциона сала со катастрофални КК</t>
  </si>
  <si>
    <t>B60B</t>
  </si>
  <si>
    <t>Востановена параплегија/квадриплегија со или без процедури во операциона сала без катастрофални КК</t>
  </si>
  <si>
    <t>B61A</t>
  </si>
  <si>
    <t>Состојби на ’рбетниот мозок со или без процедури во операциона сала со катастрофални или тешки КК</t>
  </si>
  <si>
    <t>B61B</t>
  </si>
  <si>
    <t>B62Z</t>
  </si>
  <si>
    <t>B63Z</t>
  </si>
  <si>
    <t>Деменција и други хронични пореметувања на мозочната функција</t>
  </si>
  <si>
    <t>B64A</t>
  </si>
  <si>
    <t>Делириум со катастрофални КК</t>
  </si>
  <si>
    <t>B64B</t>
  </si>
  <si>
    <t>Делириум без катастрофални КК</t>
  </si>
  <si>
    <t>B65Z</t>
  </si>
  <si>
    <t>Церебрална парализа</t>
  </si>
  <si>
    <t>B66A</t>
  </si>
  <si>
    <t>Неоплазма на нервниот систем со катастрофални или тешки КК</t>
  </si>
  <si>
    <t>B66B</t>
  </si>
  <si>
    <t>Неоплазма на нервниот систем без катастрофални или тешки КК</t>
  </si>
  <si>
    <t>B67A</t>
  </si>
  <si>
    <t>Дегенеративни нарушувања на нервниот систем со катастрофални или тешки КК</t>
  </si>
  <si>
    <t>B67B</t>
  </si>
  <si>
    <t>B67C</t>
  </si>
  <si>
    <t>Дегенеративни нарушувања на нервниот систем на возраст &lt;60 без катастрофални или тешки КК</t>
  </si>
  <si>
    <t>B68A</t>
  </si>
  <si>
    <t>Мултиплекс склероза и церебрална атаксија со КК</t>
  </si>
  <si>
    <t>B68B</t>
  </si>
  <si>
    <t>Мултиплекс склероза и церебрална атаксија без КК</t>
  </si>
  <si>
    <t>B69A</t>
  </si>
  <si>
    <t>Транзиторен церебрален исхемичен напад (TIA) и предцеребрална оклузија со катастрофални или тешки КК</t>
  </si>
  <si>
    <t>B69B</t>
  </si>
  <si>
    <t>TIA  и предцеребрална оклузија без катастрофални или тешки КК</t>
  </si>
  <si>
    <t>B70A</t>
  </si>
  <si>
    <t>Мозочен удар со катастрофални КК</t>
  </si>
  <si>
    <t>B70B</t>
  </si>
  <si>
    <t>Мозочен удар со тешки КК</t>
  </si>
  <si>
    <t>B70C</t>
  </si>
  <si>
    <t>Мозочен удар без катастрофални или тешки КК</t>
  </si>
  <si>
    <t>B70D</t>
  </si>
  <si>
    <t>Мозочен удар, починат или преместен во друга установа , престој  &lt;5 дена</t>
  </si>
  <si>
    <t>B71A</t>
  </si>
  <si>
    <t>B71B</t>
  </si>
  <si>
    <t>B72A</t>
  </si>
  <si>
    <t>Инфекција на нервниот систем ,освен вирусен менингитис ,со катастрофални или тешки КК</t>
  </si>
  <si>
    <t>B72B</t>
  </si>
  <si>
    <t>Инфекција на нервниот систем освен вирусен менингитис без катастрофални или тешки КК</t>
  </si>
  <si>
    <t>B73Z</t>
  </si>
  <si>
    <t>Вирусен менингитис</t>
  </si>
  <si>
    <t>B74Z</t>
  </si>
  <si>
    <t>Нетрауматски ступор и кома</t>
  </si>
  <si>
    <t>B75Z</t>
  </si>
  <si>
    <t>Фебрилни конвулзии</t>
  </si>
  <si>
    <t>B76A</t>
  </si>
  <si>
    <t>Конвулзии со катастрофални или тешки КК</t>
  </si>
  <si>
    <t>B76B</t>
  </si>
  <si>
    <t>Конвулзии без катастрофални или тешки КК</t>
  </si>
  <si>
    <t>B77Z</t>
  </si>
  <si>
    <t>Главоболка</t>
  </si>
  <si>
    <t>B78A</t>
  </si>
  <si>
    <t>B78B</t>
  </si>
  <si>
    <t>B79Z</t>
  </si>
  <si>
    <t xml:space="preserve">Фрактури на черепот                                                                    </t>
  </si>
  <si>
    <t>B80Z</t>
  </si>
  <si>
    <t>Други повреди на главата</t>
  </si>
  <si>
    <t>B81A</t>
  </si>
  <si>
    <t>Други пореметувања на нервниот систем со катастрофални или тешки КК</t>
  </si>
  <si>
    <t>B81B</t>
  </si>
  <si>
    <t>Други пореметувања на нервниот систем без катастрофални или тешки КК</t>
  </si>
  <si>
    <t>C01Z</t>
  </si>
  <si>
    <t>Процедури за пенетрирачки повреди на око</t>
  </si>
  <si>
    <t>C02Z</t>
  </si>
  <si>
    <t>Процедури за отстранување на очно јаболко и процедури на орбитата</t>
  </si>
  <si>
    <t>C03Z</t>
  </si>
  <si>
    <t>Процедури на мрежницата</t>
  </si>
  <si>
    <t>C04Z</t>
  </si>
  <si>
    <t>Големи процедури на рожницата , белката и конјуктивата</t>
  </si>
  <si>
    <t>C05Z</t>
  </si>
  <si>
    <t xml:space="preserve">Дакриоцисториностомија </t>
  </si>
  <si>
    <t>C10Z</t>
  </si>
  <si>
    <t xml:space="preserve">Процедури за страбизам                                                              </t>
  </si>
  <si>
    <t>C11Z</t>
  </si>
  <si>
    <t>Процедури на очниот капак</t>
  </si>
  <si>
    <t>C12Z</t>
  </si>
  <si>
    <t>Други процедури на рожницата , белката и конјуктивата</t>
  </si>
  <si>
    <t>C13Z</t>
  </si>
  <si>
    <t>Процедури на солзните жлезди и канали</t>
  </si>
  <si>
    <t>C14Z</t>
  </si>
  <si>
    <t>Други процедури на окото</t>
  </si>
  <si>
    <t>C15A</t>
  </si>
  <si>
    <t>Сложени процедури на глауком и катаракта</t>
  </si>
  <si>
    <t>C15B</t>
  </si>
  <si>
    <t>Сложени процедури на глауком и катаракта ,истиот ден</t>
  </si>
  <si>
    <t>C16A</t>
  </si>
  <si>
    <t>Процедури на леќата</t>
  </si>
  <si>
    <t>C16B</t>
  </si>
  <si>
    <t>Процедури на леќата истиот ден</t>
  </si>
  <si>
    <t>C60A</t>
  </si>
  <si>
    <t>Акутни и тешки инфекции на окото, возраст &gt;54 или со (катастрофални или тешки КК)</t>
  </si>
  <si>
    <t>C60B</t>
  </si>
  <si>
    <t>Акутни и тешки инфекции на окото, возраст &lt;55 или без катастрофални или тешки КК</t>
  </si>
  <si>
    <t>C61Z</t>
  </si>
  <si>
    <t>Невролошки и васкуларни пореметувања на окото</t>
  </si>
  <si>
    <t>C62Z</t>
  </si>
  <si>
    <t>Хифема и медицински третирана траума на окото</t>
  </si>
  <si>
    <t>C63A</t>
  </si>
  <si>
    <t>Други пореметувања на окото со КК</t>
  </si>
  <si>
    <t>C63B</t>
  </si>
  <si>
    <t>Други пореметувања на окото без КК</t>
  </si>
  <si>
    <t>D01Z</t>
  </si>
  <si>
    <t>D02A</t>
  </si>
  <si>
    <t>Процедури на глава и врат со катастрофални и тешки КК</t>
  </si>
  <si>
    <t>D02B</t>
  </si>
  <si>
    <t>Процедури на глава и врат со малигна болест или умерени КК</t>
  </si>
  <si>
    <t>D02C</t>
  </si>
  <si>
    <t>Процедури на глава и врат без малигна болест и без КК</t>
  </si>
  <si>
    <t>D03Z</t>
  </si>
  <si>
    <t xml:space="preserve">Хируршка репарација на  расцепена уста  или непце                         </t>
  </si>
  <si>
    <t>D04A</t>
  </si>
  <si>
    <t>Максиларна  хирургија со КК</t>
  </si>
  <si>
    <t>D04B</t>
  </si>
  <si>
    <t>Максиларна  хирургија без КК</t>
  </si>
  <si>
    <t>D05Z</t>
  </si>
  <si>
    <t>Процедури на паротидна жлезда</t>
  </si>
  <si>
    <t>D06Z</t>
  </si>
  <si>
    <t>Процедури на синусусите, мастоидот и сложени процедури на средното уво</t>
  </si>
  <si>
    <t>D09Z</t>
  </si>
  <si>
    <t>Разни процедури на уво, нос, уста и грло</t>
  </si>
  <si>
    <t>D10Z</t>
  </si>
  <si>
    <t>Процедури на носот</t>
  </si>
  <si>
    <t>D11Z</t>
  </si>
  <si>
    <t>Тонзилектомија и/или аденоидектомија</t>
  </si>
  <si>
    <t>D12Z</t>
  </si>
  <si>
    <t>Други процедури на уво, нос, уста и грло</t>
  </si>
  <si>
    <t>D13Z</t>
  </si>
  <si>
    <t>Миринготомија со вметнување цевка</t>
  </si>
  <si>
    <t>D14Z</t>
  </si>
  <si>
    <t>Процедури на устата и на плунковите жлезди</t>
  </si>
  <si>
    <t>D40Z</t>
  </si>
  <si>
    <t>Вадење и поправка на заби</t>
  </si>
  <si>
    <t>D60A</t>
  </si>
  <si>
    <t>Малигни болести на уво, нос, уста и грло со катастрофални или тешки КК</t>
  </si>
  <si>
    <t>D60B</t>
  </si>
  <si>
    <t>Малигни болести на уво, нос, уста и грло без катастрофални или тешки КК</t>
  </si>
  <si>
    <t>D61Z</t>
  </si>
  <si>
    <t xml:space="preserve">Губење на рамнотежа </t>
  </si>
  <si>
    <t>D62Z</t>
  </si>
  <si>
    <t xml:space="preserve">Крварење од нос                                                                        </t>
  </si>
  <si>
    <t>D63A</t>
  </si>
  <si>
    <t>Воспаление на средното уво и  инфекција на горните дишни патишта со КК</t>
  </si>
  <si>
    <t>D63B</t>
  </si>
  <si>
    <t>Воспаление на средното уво и  инфекција на горните дишни патишта без КК</t>
  </si>
  <si>
    <t>D64Z</t>
  </si>
  <si>
    <t>Ларинготрахеитис и епиглотитис</t>
  </si>
  <si>
    <t>D65Z</t>
  </si>
  <si>
    <t>Траума и деформација на носот</t>
  </si>
  <si>
    <t>D66A</t>
  </si>
  <si>
    <t>Други дијагнози на уво, нос, уста и грло со КК</t>
  </si>
  <si>
    <t>D66B</t>
  </si>
  <si>
    <t>Други дијагнози на уво, нос, уста и грло без КК</t>
  </si>
  <si>
    <t>D67A</t>
  </si>
  <si>
    <t>Орални и дентални пореметувања освен екстракции и поправки</t>
  </si>
  <si>
    <t>D67B</t>
  </si>
  <si>
    <t>Орални и дентални пореметувања освен ектракции и поправки, истиот ден</t>
  </si>
  <si>
    <t>E01A</t>
  </si>
  <si>
    <t>Големи процедури на градниот кош со катастрофални КК</t>
  </si>
  <si>
    <t>E01B</t>
  </si>
  <si>
    <t>Големи процедури на градниот кош без катастрофални КК</t>
  </si>
  <si>
    <t>E02A</t>
  </si>
  <si>
    <t>Други процедури на респираторниот систем во операциона сала со катастрофални КК</t>
  </si>
  <si>
    <t>E02B</t>
  </si>
  <si>
    <t>Други процедури на респираторниот систем во операциона сала со тешки КК</t>
  </si>
  <si>
    <t>E02C</t>
  </si>
  <si>
    <t>Други процедури на респираторниот систем во операциона сала без катастрофални или тешки КК</t>
  </si>
  <si>
    <t>E40Z</t>
  </si>
  <si>
    <t>Дијагноза на респираторниот систем со помош на респираторна подршка</t>
  </si>
  <si>
    <t>E41Z</t>
  </si>
  <si>
    <t>Дијагноза на респираторниот систем со неинвазивна вентилација</t>
  </si>
  <si>
    <t>E60A</t>
  </si>
  <si>
    <t>Цистична фиброза со катастрофални или тешки КК</t>
  </si>
  <si>
    <t>E60B</t>
  </si>
  <si>
    <t>Цистична фиброза без катастрофални или тешки КК</t>
  </si>
  <si>
    <t>E61A</t>
  </si>
  <si>
    <t>Белодробна емболија со катастрофални или тешки КК</t>
  </si>
  <si>
    <t>E61B</t>
  </si>
  <si>
    <t>Белодробна емболија без катастрофални или тешки КК</t>
  </si>
  <si>
    <t>E62A</t>
  </si>
  <si>
    <t>Респираторни инфекции/воспаленија со катастрофални КК</t>
  </si>
  <si>
    <t>E62B</t>
  </si>
  <si>
    <t>Респираторни инфекции/воспаленија со тешки или умерени КК</t>
  </si>
  <si>
    <t>E62C</t>
  </si>
  <si>
    <t>Респираторни инфекции/воспаленија без КК</t>
  </si>
  <si>
    <t>E63Z</t>
  </si>
  <si>
    <t>E64Z</t>
  </si>
  <si>
    <t>Белодробен едем и респираторна слабост</t>
  </si>
  <si>
    <t>E65A</t>
  </si>
  <si>
    <t>Хронична опструктивна болест на дишните патишта со катастрофални или тешки КК</t>
  </si>
  <si>
    <t>E65B</t>
  </si>
  <si>
    <t>Хронична опструктивна болест на дишните патишта без катастрофални или тешки КК</t>
  </si>
  <si>
    <t>E66A</t>
  </si>
  <si>
    <t>Големе  траума на градниот кош , возраст &gt;69 со КК</t>
  </si>
  <si>
    <t>E66B</t>
  </si>
  <si>
    <t>Голема  траума на градниот кош , возраст &gt;69 или со КК</t>
  </si>
  <si>
    <t>E66C</t>
  </si>
  <si>
    <t xml:space="preserve">Голема траумана грдниот кош , возраст &lt;70 без КК                                           </t>
  </si>
  <si>
    <t>E67A</t>
  </si>
  <si>
    <t>Респираторни знаци и симптоми со катастрофални или тешки КК</t>
  </si>
  <si>
    <t>E67B</t>
  </si>
  <si>
    <t>Респираторни знаци и симптоми без катастрофални или тешки КК</t>
  </si>
  <si>
    <t>E68Z</t>
  </si>
  <si>
    <t xml:space="preserve">Пнеумоторакс                                                                        </t>
  </si>
  <si>
    <t>E69A</t>
  </si>
  <si>
    <t>Бронхитис и астма, возраст &gt;49 со КК</t>
  </si>
  <si>
    <t>E69B</t>
  </si>
  <si>
    <t>Бронхитис и астма, возраст &gt;49 или со КК</t>
  </si>
  <si>
    <t>E69C</t>
  </si>
  <si>
    <t>Бронхитис и астма, возраст &lt;50 без КК</t>
  </si>
  <si>
    <t>E70A</t>
  </si>
  <si>
    <t>Пертусис и акутен бронхиолитис со КК</t>
  </si>
  <si>
    <t>E70B</t>
  </si>
  <si>
    <t>E71A</t>
  </si>
  <si>
    <t>Респираторни неоплазми со катастрофални КК</t>
  </si>
  <si>
    <t>E71B</t>
  </si>
  <si>
    <t>Респираторни неоплазми со тешки или умерени КК</t>
  </si>
  <si>
    <t>E71C</t>
  </si>
  <si>
    <t>Респираторни неоплазми без КК</t>
  </si>
  <si>
    <t>E72Z</t>
  </si>
  <si>
    <t>Респираторни проблеми кои произлегуваат од неонаталниот период</t>
  </si>
  <si>
    <t>E73A</t>
  </si>
  <si>
    <t>Плеврален излив со катастрофални КК</t>
  </si>
  <si>
    <t>E73B</t>
  </si>
  <si>
    <t>Плеврален излив со тешки КК</t>
  </si>
  <si>
    <t>E73C</t>
  </si>
  <si>
    <t>Плеврален излив без катастрофални или тешки КК</t>
  </si>
  <si>
    <t>E74A</t>
  </si>
  <si>
    <t>Интерстицијална белодробна болест со катастрофални КК</t>
  </si>
  <si>
    <t>E74B</t>
  </si>
  <si>
    <t>Интерстицијална белодробна болест со тешки КК</t>
  </si>
  <si>
    <t>E74C</t>
  </si>
  <si>
    <t>Интерстицијална белодробна болест без катастрофални или тешки КК</t>
  </si>
  <si>
    <t>E75A</t>
  </si>
  <si>
    <t>Други дијагнози на респираторниот систем, возраст &gt;64 со КК</t>
  </si>
  <si>
    <t>E75B</t>
  </si>
  <si>
    <t>Други дијагнози на респираторниот систем, возраст &gt;64 или со КК</t>
  </si>
  <si>
    <t>E75C</t>
  </si>
  <si>
    <t>F01A</t>
  </si>
  <si>
    <t>F01B</t>
  </si>
  <si>
    <t>F02Z</t>
  </si>
  <si>
    <t>F03Z</t>
  </si>
  <si>
    <t>Процедура на срцева валвула со  пумпа за кардиопулмонално премостување ,со инвазивно  испитување на срцето</t>
  </si>
  <si>
    <t>F04A</t>
  </si>
  <si>
    <t>Процедура на срцева валвула со  пумпа за кардиопулмонално премостување без инвазивно испитување на срцето , со катастрофални КК</t>
  </si>
  <si>
    <t>F04B</t>
  </si>
  <si>
    <t>C17A</t>
  </si>
  <si>
    <t>Процедури на леќата по Фако метода</t>
  </si>
  <si>
    <t>C17B</t>
  </si>
  <si>
    <t>Кардиоторакални/васкуларни процедури на деца до 18 години</t>
  </si>
  <si>
    <t>Процедури на леќата по Фако метода,  истиот ден</t>
  </si>
  <si>
    <t>ВКУПНО</t>
  </si>
  <si>
    <t>Алогенична трансплантација на коскена срж од сроден донор</t>
  </si>
  <si>
    <t>A15Z</t>
  </si>
  <si>
    <t>Алогенична трансплантација на коскена срцевина од несроден донор</t>
  </si>
  <si>
    <t>ЈЗУ Универзитетски клиники, клинички болници, општи болници, специјални болници</t>
  </si>
  <si>
    <t>________________________________________________________________________</t>
  </si>
  <si>
    <t xml:space="preserve"> Назив на ДСГ услуга</t>
  </si>
  <si>
    <t>Во _____________________на  _________________ година.</t>
  </si>
  <si>
    <t>на видот и обемот на ДСГ здравствени услуги и пакети за завршени здравствени услуги во болничка здравствена заштита (акутни болнички случаи кои не се искажуваат според ДС методата) на осигурените лица за ___________ година.</t>
  </si>
  <si>
    <t>ПЛ  3  Б -  ДСГ MDC-G</t>
  </si>
  <si>
    <t>Вкупен бр. на услуги</t>
  </si>
  <si>
    <t>II полугодие</t>
  </si>
  <si>
    <t>I полугодие</t>
  </si>
  <si>
    <t>бр. на случаи</t>
  </si>
  <si>
    <t>износ по ДСГ</t>
  </si>
  <si>
    <t>2025 
(Реализација јануари- септември и проекција до декември)</t>
  </si>
  <si>
    <t>ДСГ здравствени услуги по тип на нега</t>
  </si>
  <si>
    <t>Хируршки ДСГ групи</t>
  </si>
  <si>
    <t>Интернистички ДСГ групи</t>
  </si>
  <si>
    <t>Останати ДСГ групи</t>
  </si>
  <si>
    <t>G01-G12</t>
  </si>
  <si>
    <t>G42-G46</t>
  </si>
  <si>
    <t>бр. на услуги</t>
  </si>
  <si>
    <t xml:space="preserve">износ по ДСГ </t>
  </si>
  <si>
    <t>% од бр. на случаи</t>
  </si>
  <si>
    <t>БЛГ 1</t>
  </si>
  <si>
    <t>Радиофреквентна биполарна аблација на езофагус</t>
  </si>
  <si>
    <t>Шифра на ДСГ група</t>
  </si>
  <si>
    <t>тип на нега</t>
  </si>
  <si>
    <t>План за 2026</t>
  </si>
  <si>
    <t xml:space="preserve">БОЛЕСТИ И ПОРЕМЕТУВАЊА НА ДИГЕСТИВЕН СИСТЕМ </t>
  </si>
  <si>
    <t>хируршки</t>
  </si>
  <si>
    <t>медицински</t>
  </si>
  <si>
    <t>останати</t>
  </si>
  <si>
    <t>Медицински (интернистички) ДСГ групи</t>
  </si>
  <si>
    <t>ДСГ здравствени услуги по тип на нега (сите главни дијагностички категории/ сите ДСГ групи)</t>
  </si>
  <si>
    <t>ПЛ  3  Б -  ДСГ MDC-B</t>
  </si>
  <si>
    <t>B01-B07</t>
  </si>
  <si>
    <t>B40-B41</t>
  </si>
  <si>
    <t>B60-B81</t>
  </si>
  <si>
    <t>B01-B81</t>
  </si>
  <si>
    <t>БОЛЕСТИ И ПОРЕМЕТУВАЊА НА НЕРВНИОТ  СИСТЕМ</t>
  </si>
  <si>
    <t>Главна дијагностичка категорија (MDC: B01-B81) БОЛЕСТИ И ПОРЕМЕТУВАЊА НА НЕРВНИОТ  СИСТЕМ</t>
  </si>
  <si>
    <t>ХОМ1</t>
  </si>
  <si>
    <t xml:space="preserve">ВИТРЕКТОМИЈА на заден сегмент </t>
  </si>
  <si>
    <t>ХОМ2</t>
  </si>
  <si>
    <t xml:space="preserve">АБЛАЦИЈА НА МРЕЖНИЦА </t>
  </si>
  <si>
    <t>ХОМ3</t>
  </si>
  <si>
    <t>ЗАМЕНА НА СИЛИКОНСКО МАСЛО</t>
  </si>
  <si>
    <t>ХОМ6</t>
  </si>
  <si>
    <t>Оперативен зафат кај прематурна ретинопатија со постоперативни контролни прегледи за едно око</t>
  </si>
  <si>
    <t>ХОМ7</t>
  </si>
  <si>
    <t>Оперативен зафат кај прематурна ретинопатија со постоперативни контролни прегледи за две очи</t>
  </si>
  <si>
    <t>ХОМ8</t>
  </si>
  <si>
    <t>Oфталмолошки преглед со мерење на очен притисок, ехо преглед, рефрактометрија, под  општа анестезија (се врши најмалку 1 месец по оперативниот зафат кај прематурна ретинопатија)</t>
  </si>
  <si>
    <t>ХОМ9</t>
  </si>
  <si>
    <t>Оперативен зафат кај вродена катаракта со анестезија (слежена процедура) - со факоемулзификација, предна витректомија и/или ленсектомија и вклучен постоперативен контролен преглед</t>
  </si>
  <si>
    <t>ХОМ10</t>
  </si>
  <si>
    <t>Крослинкинг на едно око</t>
  </si>
  <si>
    <t>ХОМ11</t>
  </si>
  <si>
    <t>Крослинкинг на две очи</t>
  </si>
  <si>
    <t>ХОМ12</t>
  </si>
  <si>
    <t>Трабекулектомија со имплант</t>
  </si>
  <si>
    <t>ХОМ13</t>
  </si>
  <si>
    <t>Радиална и лимбална кератoтомија на едно око</t>
  </si>
  <si>
    <t>ХОМ14</t>
  </si>
  <si>
    <t>Радиална и лимбална кератoтомија на две очи</t>
  </si>
  <si>
    <t>ПЛ  3  Б -  ДСГ MDC-C</t>
  </si>
  <si>
    <t>C60-C63, ХОМ08</t>
  </si>
  <si>
    <t>нема</t>
  </si>
  <si>
    <t>БОЛЕСТИ И ПОРЕМЕТУВАЊА НА ОКОТО</t>
  </si>
  <si>
    <t>Главна дијагностичка категорија (MDC: D01-D67) БОЛЕСТИ И ПОРЕМЕТУВАЊА НА УВО НОС И ГРЛО</t>
  </si>
  <si>
    <t>D01-D14</t>
  </si>
  <si>
    <t>D40</t>
  </si>
  <si>
    <t>БОЛЕСТИ И ПОРЕМЕТУВАЊА НА УВО НОС И ГРЛО</t>
  </si>
  <si>
    <t>D01-D67</t>
  </si>
  <si>
    <t>ТБЦ1</t>
  </si>
  <si>
    <t>Акутна туберкулоза со завршено лекување до 31 ден</t>
  </si>
  <si>
    <t>ТБЦ2</t>
  </si>
  <si>
    <t xml:space="preserve">Акутна туберкулоза со завршено лекување од 32 до 61 ден </t>
  </si>
  <si>
    <t>ТБЦ3</t>
  </si>
  <si>
    <t xml:space="preserve">Акутна туберкулоза со завршено лекување за повеќе од 62 дена </t>
  </si>
  <si>
    <t>Износ</t>
  </si>
  <si>
    <t>E01-E02</t>
  </si>
  <si>
    <t>E60-E75, ТБЦ1-ТБЦ3</t>
  </si>
  <si>
    <t>Е40-Е41</t>
  </si>
  <si>
    <t>C01-C17, ХОМ01-ХОМ07, ХОМ09-ХОМ14</t>
  </si>
  <si>
    <t>B60-B67</t>
  </si>
  <si>
    <t>G60-G70, БЛГ1</t>
  </si>
  <si>
    <t>РТС1</t>
  </si>
  <si>
    <t>Ресинхронизирана терапија на срцето (CRT-P)</t>
  </si>
  <si>
    <t>РТС2</t>
  </si>
  <si>
    <t>Ресинхронизирана терапија на срцето со имплантибилен кардиовертер дефибрилатор (CRT-D)</t>
  </si>
  <si>
    <t>БЛК1</t>
  </si>
  <si>
    <t>Трансаортална имплантација или репласман на валвула (TAVI)</t>
  </si>
  <si>
    <t>БЛК2</t>
  </si>
  <si>
    <t>Ендоваскуларна поправка на аневризма на торакална аорта (TEVAR) со еден стент</t>
  </si>
  <si>
    <t>БЛК3</t>
  </si>
  <si>
    <t>Ендоваскуларна поправка на аневризма на торакална аорта (TEVAR) со два стента</t>
  </si>
  <si>
    <t>БЛК4</t>
  </si>
  <si>
    <t>Ендоваскуларна поправка на аневризма на абдоминална аорта (EVAR) со еден стент</t>
  </si>
  <si>
    <t>БЛК5</t>
  </si>
  <si>
    <t>Ендоваскуларна поправка на аневризма на абдоминална аорта (EVAR) со стент и аортална/илијачна екстензија</t>
  </si>
  <si>
    <t>БЛК6</t>
  </si>
  <si>
    <t>Кардијално електрофизиолошко испитување со радиофрекфентна аблација (3-Д мапирање)</t>
  </si>
  <si>
    <t>БЛК7</t>
  </si>
  <si>
    <t>Хибридни процедури на срце и големи крвни садови (frozen elephant trunk - FET)</t>
  </si>
  <si>
    <t>БЛК8</t>
  </si>
  <si>
    <t>Вградување на помошен уред за поддршка на срцевата работа (VAD ventricular assist device)</t>
  </si>
  <si>
    <t>БЛК9</t>
  </si>
  <si>
    <t>Вградување на помошен уред за поддршка на срцевата работа (двострана) (BiVAD biventricular assist device)</t>
  </si>
  <si>
    <t>БЛК10</t>
  </si>
  <si>
    <t>Минимално инвазивна процедура за замена на аортна валвула- MIAVR</t>
  </si>
  <si>
    <t>БЛК11</t>
  </si>
  <si>
    <t>Криоаблација на пулмонални вени при атријална фибрилација</t>
  </si>
  <si>
    <t>F01-F23, РТС1-РТС2, БК1-БЛК11</t>
  </si>
  <si>
    <t>F40-F43</t>
  </si>
  <si>
    <t>F60-F75</t>
  </si>
  <si>
    <t>Главна дијагностичка категорија (MDC: H01-H64) БОЛЕСТИ И ПОРЕМЕТУВАЊЕ НА ХЕПАТОБИЛИЈАРЕН СИСТЕМ И ПАНКРЕАС</t>
  </si>
  <si>
    <t>ПЛ  3  Б -  ДСГ MDC-H</t>
  </si>
  <si>
    <t>ПЛ  3  Б -  ДСГ MDC-F</t>
  </si>
  <si>
    <t>ПЛ  3  Б -  ДСГ MDC-E</t>
  </si>
  <si>
    <t>ПЛ  3  Б -  ДСГ MDC-D</t>
  </si>
  <si>
    <t>ПЛ  3  Б -  ДСГ MDC-J</t>
  </si>
  <si>
    <t>ПЛ  3  Б -  ДСГ MDC-I</t>
  </si>
  <si>
    <t>БЛО1</t>
  </si>
  <si>
    <t>Замена на тотална протеза на колено</t>
  </si>
  <si>
    <t>БЛО2</t>
  </si>
  <si>
    <t>Рбетна фузија на три и повеќе нивоа</t>
  </si>
  <si>
    <t>I01-I30, БЛО1-БЛO2</t>
  </si>
  <si>
    <t>I60-I78</t>
  </si>
  <si>
    <t>ХПД1</t>
  </si>
  <si>
    <t>Вградување на имплант на дојка по мастектомија или вроден недостиг на дојка</t>
  </si>
  <si>
    <t>ХПД2</t>
  </si>
  <si>
    <t>Реконструкција на дојка со имплант и експандер по мастектомија</t>
  </si>
  <si>
    <t>ХПД3</t>
  </si>
  <si>
    <t>Примарна реконструкција на дојка, мастектомија со вградување на имплант, мамопластика</t>
  </si>
  <si>
    <t>ХПД4</t>
  </si>
  <si>
    <t>Вградување на имплант на дојка по мастектомија или вроден недостиг на дојка, двострано</t>
  </si>
  <si>
    <t>ХПД5</t>
  </si>
  <si>
    <t>Реконструкција на дојка со имплант и експандер по мастектомија, двострано</t>
  </si>
  <si>
    <t>ХПД6</t>
  </si>
  <si>
    <t>Примарна реконструкција на дојка, мастектомија со вградување на имплант, мамопластика, двострано</t>
  </si>
  <si>
    <t>J01-J14, ХПД1-ХПД6</t>
  </si>
  <si>
    <t>Ј60-Ј68</t>
  </si>
  <si>
    <t>ПЛ  3  Б -  ДСГ MDC-K</t>
  </si>
  <si>
    <t>Главна дијагностичка категорија (MDC: M01-M64) БОЛЕСТИ И ПОРЕМЕТУВАЊА НА МАШКИ РЕПРОДУКТИВЕН СИСТЕМ</t>
  </si>
  <si>
    <t>ПЛ  3  Б -  ДСГ MDC-M</t>
  </si>
  <si>
    <t>M01-M06</t>
  </si>
  <si>
    <t>M40</t>
  </si>
  <si>
    <t>M60-M64</t>
  </si>
  <si>
    <t>K01-K09</t>
  </si>
  <si>
    <t>K40</t>
  </si>
  <si>
    <t>K60-K64</t>
  </si>
  <si>
    <t>ПЛ  3  Б -  ДСГ MDC-N</t>
  </si>
  <si>
    <t>N01-N11</t>
  </si>
  <si>
    <t>N60-N62</t>
  </si>
  <si>
    <t>ПЛ  3  Б -  ДСГ MDC-O</t>
  </si>
  <si>
    <t>Главна дијагностичка категорија (MDC: O01-O66) БРЕМЕНОСТ, ПОРОДУВАЊЕ И ПУЕРПЕРИУМ</t>
  </si>
  <si>
    <t>O01-O05</t>
  </si>
  <si>
    <t>O60-O66</t>
  </si>
  <si>
    <t>Главна дијагностичка категорија (MDC: P01-P67) БОЛЕСТИ И ПОРЕМЕТУВАЊА НА НОВОРОДЕНЧИЊА</t>
  </si>
  <si>
    <t>ПЛ  3  Б -  ДСГ MDC-P</t>
  </si>
  <si>
    <t>P01-P06</t>
  </si>
  <si>
    <t>P60-P67</t>
  </si>
  <si>
    <t>ПЛ  3  Б -  ДСГ MDC-Q</t>
  </si>
  <si>
    <t>Главна дијагностичка категорија (MDC: Q01-Q62) БОЛЕСТИ И ПОРЕМЕТУВАЊА НА КРВТА, КРВОТВОРНИ ОРГАНИ И ИМУНОЛОШКИОТ СИСТЕМ</t>
  </si>
  <si>
    <t>Q01-Q02</t>
  </si>
  <si>
    <t>Q60-Q62</t>
  </si>
  <si>
    <t>ПЛ  3  Б -  ДСГ MDC-R</t>
  </si>
  <si>
    <t>R01-R04</t>
  </si>
  <si>
    <t>R60-R64</t>
  </si>
  <si>
    <t>Главна дијагностичка категорија (MDC: R01-R64) МИЕЛОПРЛИФЕРАТИВНИ БОЛЕСТИ И НЕДИФЕРЕНЦИРАНИ ТУМОРИ</t>
  </si>
  <si>
    <t>ПЛ  3  Б -  ДСГ MDC-S,T</t>
  </si>
  <si>
    <t>Главна дијагностичка категорија (MDC: S60-S65, T01-T64) ИНФЕКТИВНИ И ПАРАЗИТСКИ ЗАБОЛУВАЊА</t>
  </si>
  <si>
    <t>T01</t>
  </si>
  <si>
    <t>S60-S65, T60-T64</t>
  </si>
  <si>
    <t>ПЛ  3  Б -  ДСГ MDC-U</t>
  </si>
  <si>
    <t>U60-U68</t>
  </si>
  <si>
    <t>U40</t>
  </si>
  <si>
    <t>Главна дијагностичка категорија (MDC: U40-U68) ДУШЕВНИ БОЛЕСТИ И ПОРЕМЕТУВАЊА</t>
  </si>
  <si>
    <t xml:space="preserve">Главна дијагностичка категорија (MDC: V60-V64) БОЛЕСТИ ПОВРЗАНИ СО АЛКОХОЛ И ДРОГА </t>
  </si>
  <si>
    <t>nem</t>
  </si>
  <si>
    <t>V60-V64</t>
  </si>
  <si>
    <t>Главна дијагностичка категорија (MDC: W01-W61, X01-X64) ПОВРЕДИ,ТРУЕЊЕ И ТОКСИЧНО ДЕЈСТВО НА ЛЕКОВИ</t>
  </si>
  <si>
    <t>ПЛ  3  Б -  ДСГ MDC-V</t>
  </si>
  <si>
    <t>ПЛ  3  Б -  ДСГ MDC-W,X</t>
  </si>
  <si>
    <t>W01-W04, X01-X07</t>
  </si>
  <si>
    <t>W60-W61, X60-X64</t>
  </si>
  <si>
    <t>ПЛ  3  Б -  ДСГ MDC-Z</t>
  </si>
  <si>
    <t>ПЛ  3  Б -  ДСГ MDC-Y</t>
  </si>
  <si>
    <t>Главна дијагностичка категорија (MDC: Y01-Y62) ИЗГОРЕНИЦИ</t>
  </si>
  <si>
    <t>Y01-Y03</t>
  </si>
  <si>
    <t>Y60-Y62</t>
  </si>
  <si>
    <t>Главна дијагностичка категорија (MDC: Z01-Z65) ОСТАНАТИ ФАКТОРИ КОИ ВЛИЈААТ НА ЗДРАВЈЕТО</t>
  </si>
  <si>
    <t>Z40</t>
  </si>
  <si>
    <t>Z01</t>
  </si>
  <si>
    <t>Z60-Z65</t>
  </si>
  <si>
    <t>ПЛ  3  Б -  ДСГ MDC-L</t>
  </si>
  <si>
    <t>БЛУ 1</t>
  </si>
  <si>
    <t>Поставување вештачки уринарен сфинктер</t>
  </si>
  <si>
    <t>БЛУ 2</t>
  </si>
  <si>
    <t>Вградување на инфлатибилна пенилна протеза</t>
  </si>
  <si>
    <t>БЛУ 3</t>
  </si>
  <si>
    <t>Вградување на семи ригидна пенилна протеза</t>
  </si>
  <si>
    <t>L02-L09, БЛУ1-БЛУ3</t>
  </si>
  <si>
    <t>L40-L42</t>
  </si>
  <si>
    <t>Главна дијагностичка категорија (ДСГ групи: B01-B81) БОЛЕСТИ И ПОРЕМЕТУВАЊА НА НЕРВНИОТ  СИСТЕМ</t>
  </si>
  <si>
    <t>Главна дијагностичка категорија (ДСГ групи: C01-C63, Пакети ХОМ1-ХОМ14) БОЛЕСТИ И ПОРЕМЕТУВАЊА НА ОКОТО</t>
  </si>
  <si>
    <t>Главна дијагностичка категорија (MDC: C01-C63, ХОМ1-ХОМ14) БОЛЕСТИ И ПОРЕМЕТУВАЊА НА ОКОТО</t>
  </si>
  <si>
    <t>Главна дијагностичка категорија (MDC: E01-E75, ТБЦ1-ТБЦ3) БОЛЕСТИ И ПОРЕМЕТУВАЊА НА РЕСПИРАТОРЕН СИСТЕМ</t>
  </si>
  <si>
    <t>Главна дијагностичка категорија (MDC: F01-F75, РТС1-РТС2, БЛК1-БЛК11) БОЛЕСТИ И ПОРЕМЕТУВАЊА НА ЦИРКУЛАТОРЕН СИСТЕМ</t>
  </si>
  <si>
    <t>Главна дијагностичка категорија (ДСГ групи: D01-D67) БОЛЕСТИ И ПОРЕМЕТУВАЊА НА УВО НОС И ГРЛО</t>
  </si>
  <si>
    <t>Главна дијагностичка категорија (ДСГ групи: E01-E75, ТБЦ1-ТБЦ3) БОЛЕСТИ И ПОРЕМЕТУВАЊА НА РЕСПИРАТОРЕН СИСТЕМ</t>
  </si>
  <si>
    <t>Главна дијагностичка категорија (ДСГ групи: F01-F75, РТС1-РТС2, БЛК1-БЛК11) БОЛЕСТИ И ПОРЕМЕТУВАЊА НА ЦИРКУЛАТОРЕН СИСТЕМ</t>
  </si>
  <si>
    <t xml:space="preserve">Главна дијагностичка категорија (MDC: G01-G70, БЛГ1) БОЛЕСТИ И ПОРЕМЕТУВАЊА НА ДИГЕСТИВЕН СИСТЕМ </t>
  </si>
  <si>
    <t>Главна дијагностичка категорија (MDC: I01-I79, БЛО1-БЛО2) БОЛЕСТИ И ПОРЕМЕТУВАЊА НА МУСКУЛНО-КОСКЕН И СВРЗЕН СИСТЕМ</t>
  </si>
  <si>
    <t>Главна дијагностичка категорија (MDC: J01-J68, ХПД1-ХПД6) БОЛЕСТИ И ПОРЕМЕТУВАЊА НА КОЖАТА ПОТКОЖНОТО ТКИВО И ДОЈКАТА</t>
  </si>
  <si>
    <t>Главна дијагностичка категорија (MDC: K01-K64) БОЛЕСТИ И ПОРЕМЕТУВАЊА НА ЖЛЕЗДИ СО ВНАТРЕШНО ЛАЧЕЊЕ, ИСХРАНА И МЕТАБОЛИЗАМ</t>
  </si>
  <si>
    <t>Главна дијагностичка категорија (MDC: L02-L67, БЛУ1-БЛУ3) БОЛЕСТИ И ПОРЕМЕТУВАЊА НА БУБРЕГ И УРИНАРЕН СИСТЕМ</t>
  </si>
  <si>
    <t>Главна дијагностичка категорија (MDC: N01-N62) БОЛЕСТИ И ПОРЕМЕТУВАЊА НА ЖЕНСКИОТ РЕПРОДУКТИВЕН СИСТЕМ</t>
  </si>
  <si>
    <t>Главна дијагностичка категорија (PRE-MDC: A01-A42) ТРАНСПЛАНТАЦИИ, ЕКСПЛАНТАЦИЈА, МЕХАНИЧКА ВЕНТИЛАЦИЈА И СЛ.</t>
  </si>
  <si>
    <t>A01-A15</t>
  </si>
  <si>
    <t>A40-A42</t>
  </si>
  <si>
    <t>Главна дијагностичка категорија (ДСГ групи: A01-A42) ТРАНСПЛАНТАЦИИ, ЕКСПЛАНТАЦИЈА, МЕХАНИЧКА ВЕНТИЛАЦИЈА И СЛ.</t>
  </si>
  <si>
    <t xml:space="preserve">Главна дијагностичка категорија (ДСГ групи: G01-G70, БЛГ1) БОЛЕСТИ И ПОРЕМЕТУВАЊА НА ДИГЕСТИВЕН СИСТЕМ </t>
  </si>
  <si>
    <t>Главна дијагностичка категорија (ДСГ групи: H01-H64) БОЛЕСТИ И ПОРЕМЕТУВАЊЕ НА ХЕПАТОБИЛИЈАРЕН СИСТЕМ И ПАНКРЕАС</t>
  </si>
  <si>
    <t>Главна дијагностичка категорија (ДСГ групи: I01-I79, БЛО1-БЛО2) БОЛЕСТИ И ПОРЕМЕТУВАЊА НА МУСКУЛНО-КОСКЕН И СВРЗЕН СИСТЕМ</t>
  </si>
  <si>
    <t>Главна дијагностичка категорија (ДСГ групи: J01-J68, ХПД1-ХПД6) БОЛЕСТИ И ПОРЕМЕТУВАЊА НА КОЖАТА ПОТКОЖНОТО ТКИВО И ДОЈКАТА</t>
  </si>
  <si>
    <t>Главна дијагностичка категорија (ДСГ групи: K01-K64) БОЛЕСТИ И ПОРЕМЕТУВАЊА НА ЖЛЕЗДИ СО ВНАТРЕШНО ЛАЧЕЊЕ, ИСХРАНА И МЕТАБОЛИЗАМ</t>
  </si>
  <si>
    <t>Главна дијагностичка категорија (ДСГ групи: L02-L67, БЛУ1-БЛУ3) БОЛЕСТИ И ПОРЕМЕТУВАЊА НА БУБРЕГ И УРИНАРЕН СИСТЕМ</t>
  </si>
  <si>
    <t>Главна дијагностичка категорија (ДСГ групи: M01-M64) БОЛЕСТИ И ПОРЕМЕТУВАЊА НА МАШКИ РЕПРОДУКТИВЕН СИСТЕМ</t>
  </si>
  <si>
    <t>Главна дијагностичка категорија (ДСГ групи: N01-N62) БОЛЕСТИ И ПОРЕМЕТУВАЊА НА ЖЕНСКИОТ РЕПРОДУКТИВЕН СИСТЕМ</t>
  </si>
  <si>
    <t>Главна дијагностичка категорија (ДСГ групи: O01-O66) БРЕМЕНОСТ, ПОРОДУВАЊЕ И ПУЕРПЕРИУМ</t>
  </si>
  <si>
    <t>Главна дијагностичка категорија (ДСГ групи: P01-P67) БОЛЕСТИ И ПОРЕМЕТУВАЊА НА НОВОРОДЕНЧИЊА</t>
  </si>
  <si>
    <t>Главна дијагностичка категорија (ДСГ групи: Q01-Q62) БОЛЕСТИ И ПОРЕМЕТУВАЊА НА КРВТА, КРВОТВОРНИ ОРГАНИ И ИМУНОЛОШКИОТ СИСТЕМ</t>
  </si>
  <si>
    <t>Главна дијагностичка категорија (ДСГ групи: R01-R64) МИЕЛОПРЛИФЕРАТИВНИ БОЛЕСТИ И НЕДИФЕРЕНЦИРАНИ ТУМОРИ</t>
  </si>
  <si>
    <t>Главна дијагностичка категорија (ДСГ групи: S60-S65, T01-T64) ИНФЕКТИВНИ И ПАРАЗИТСКИ ЗАБОЛУВАЊА</t>
  </si>
  <si>
    <t>Главна дијагностичка категорија (ДСГ групи: U40-U68) ДУШЕВНИ БОЛЕСТИ И ПОРЕМЕТУВАЊА</t>
  </si>
  <si>
    <t xml:space="preserve">Главна дијагностичка категорија (ДСГ групи: V60-V64) БОЛЕСТИ ПОВРЗАНИ СО АЛКОХОЛ И ДРОГА </t>
  </si>
  <si>
    <t>Главна дијагностичка категорија (ДСГ групи: W01-W61, X01-X64) ПОВРЕДИ,ТРУЕЊЕ И ТОКСИЧНО ДЕЈСТВО НА ЛЕКОВИ</t>
  </si>
  <si>
    <t>Главна дијагностичка категорија (ДСГ групи: Y01-Y62) ИЗГОРЕНИЦИ</t>
  </si>
  <si>
    <t>Главна дијагностичка категорија (ДСГ групи: Z01-Z65) ОСТАНАТИ ФАКТОРИ КОИ ВЛИЈААТ НА ЗДРАВЈЕТО</t>
  </si>
  <si>
    <t>A01-A42</t>
  </si>
  <si>
    <t>ТРАНСПЛАНТАЦИИ, ЕКСПЛАНТАЦИЈА, МЕХАНИЧКА ВЕНТИЛАЦИЈА И СЛ.</t>
  </si>
  <si>
    <t>C01-C63,  ХОМ1-ХОМ14</t>
  </si>
  <si>
    <t>Шифра на ДСГ услуга, пакет</t>
  </si>
  <si>
    <t>E01-E75, ТБЦ1-ТБЦ3</t>
  </si>
  <si>
    <t>БОЛЕСТИ И ПОРЕМЕТУВАЊА НА РЕСПИРАТОРЕН СИСТЕМ</t>
  </si>
  <si>
    <t>БОЛЕСТИ И ПОРЕМЕТУВАЊА НА ЦИРКУЛАТОРЕН СИСТЕМ</t>
  </si>
  <si>
    <t>F01-F75,   РТС1-РТС2, БЛК1-БЛК11</t>
  </si>
  <si>
    <t>G01-G70, БЛГ1</t>
  </si>
  <si>
    <t>H01-H64</t>
  </si>
  <si>
    <t>БОЛЕСТИ И ПОРЕМЕТУВАЊЕ НА ХЕПАТОБИЛИЈАРЕН СИСТЕМ И ПАНКРЕАС</t>
  </si>
  <si>
    <t>I01-I79     БЛО1-БЛО2</t>
  </si>
  <si>
    <t>БОЛЕСТИ И ПОРЕМЕТУВАЊА НА МУСКУЛНО-КОСКЕН И СВРЗЕН СИСТЕМ</t>
  </si>
  <si>
    <t>J01-J68     ХПД1-ХПД6</t>
  </si>
  <si>
    <t>БОЛЕСТИ И ПОРЕМЕТУВАЊА НА КОЖАТА ПОТКОЖНОТО ТКИВО И ДОЈКАТА</t>
  </si>
  <si>
    <t>K01-K64</t>
  </si>
  <si>
    <t>БОЛЕСТИ И ПОРЕМЕТУВАЊА НА ЖЛЕЗДИ СО ВНАТРЕШНО ЛАЧЕЊЕ, ИСХРАНА И МЕТАБОЛИЗАМ</t>
  </si>
  <si>
    <t>L02-L67    БЛУ1-БЛУ3</t>
  </si>
  <si>
    <t>БОЛЕСТИ И ПОРЕМЕТУВАЊА НА БУБРЕГ И УРИНАРЕН СИСТЕМ</t>
  </si>
  <si>
    <t>M01-M64</t>
  </si>
  <si>
    <t>N01-N62</t>
  </si>
  <si>
    <t>O01-O66</t>
  </si>
  <si>
    <t>БОЛЕСТИ И ПОРЕМЕТУВАЊА НА МАШКИ РЕПРОДУКТИВЕН СИСТЕМ</t>
  </si>
  <si>
    <t>БОЛЕСТИ И ПОРЕМЕТУВАЊА НА ЖЕНСКИОТ РЕПРОДУКТИВЕН СИСТЕМ</t>
  </si>
  <si>
    <t>БРЕМЕНОСТ, ПОРОДУВАЊЕ И ПУЕРПЕРИУМ</t>
  </si>
  <si>
    <t>P01-P67</t>
  </si>
  <si>
    <t>БОЛЕСТИ И ПОРЕМЕТУВАЊА НА НОВОРОДЕНЧИЊА</t>
  </si>
  <si>
    <t>Q01-Q62</t>
  </si>
  <si>
    <t>БОЛЕСТИ И ПОРЕМЕТУВАЊА НА КРВТА, КРВОТВОРНИ ОРГАНИ И ИМУНОЛОШКИОТ СИСТЕМ</t>
  </si>
  <si>
    <t>R01-R64</t>
  </si>
  <si>
    <t>U40-U68</t>
  </si>
  <si>
    <t>МИЕЛОПРЛИФЕРАТИВНИ БОЛЕСТИ И НЕДИФЕРЕНЦИРАНИ ТУМОРИ</t>
  </si>
  <si>
    <t>S60-S65       T01-T64</t>
  </si>
  <si>
    <t>ИНФЕКТИВНИ И ПАРАЗИТСКИ ЗАБОЛУВАЊА</t>
  </si>
  <si>
    <t>ДУШЕВНИ БОЛЕСТИ И ПОРЕМЕТУВАЊА</t>
  </si>
  <si>
    <t xml:space="preserve">БОЛЕСТИ ПОВРЗАНИ СО АЛКОХОЛ И ДРОГА </t>
  </si>
  <si>
    <t>Y01-Y62</t>
  </si>
  <si>
    <t>Z01-Z65</t>
  </si>
  <si>
    <t>W01-W61   X01-X64</t>
  </si>
  <si>
    <t>ПОВРЕДИ,ТРУЕЊЕ И ТОКСИЧНО ДЕЈСТВО НА ЛЕКОВИ</t>
  </si>
  <si>
    <t>ИЗГОРЕНИЦИ</t>
  </si>
  <si>
    <t>ОСТАНАТИ ФАКТОРИ КОИ ВЛИЈААТ НА ЗДРАВЈЕТО</t>
  </si>
  <si>
    <t>Главна дијагностичка категорија (сите главни дијагностички категории/ сите ДСГ групи)</t>
  </si>
  <si>
    <t>ВКУПНО ДСГ услуги</t>
  </si>
  <si>
    <t>Врати се на почетна страна</t>
  </si>
  <si>
    <t>ПЛ  3  Б -  ДСГ MDC-A</t>
  </si>
  <si>
    <r>
      <t xml:space="preserve">на видот и обемот на </t>
    </r>
    <r>
      <rPr>
        <b/>
        <i/>
        <u/>
        <sz val="13"/>
        <rFont val="Calibri"/>
        <family val="2"/>
        <charset val="204"/>
      </rPr>
      <t>ДСГ здравствени услуги</t>
    </r>
    <r>
      <rPr>
        <b/>
        <sz val="12"/>
        <rFont val="Calibri"/>
        <family val="2"/>
        <charset val="204"/>
      </rPr>
      <t xml:space="preserve"> и </t>
    </r>
    <r>
      <rPr>
        <b/>
        <i/>
        <u/>
        <sz val="13"/>
        <rFont val="Calibri"/>
        <family val="2"/>
        <charset val="204"/>
      </rPr>
      <t>пакети за завршени здравствени услуги во болничка здравствена заштита</t>
    </r>
    <r>
      <rPr>
        <b/>
        <sz val="12"/>
        <rFont val="Calibri"/>
        <family val="2"/>
        <charset val="204"/>
      </rPr>
      <t xml:space="preserve"> (акутни болнички случаи кои не се искажуваат според ДС методата) на осигурените лица за 2026 година.</t>
    </r>
  </si>
  <si>
    <t>на видот и обемот на ДСГ здравствени услуги и пакети за завршени здравствени услуги во болничка здравствена заштита (акутни болнички случаи кои не се искажуваат според ДС методата) на осигурените лица за 2026 година.</t>
  </si>
  <si>
    <t>на видот и обемот на ДСГ здравствени услуги и пакети за завршени здравствени услуги во болничка здравствена заштита (акутни болнички случаи кои не се искажуваат според ДСГ методата) на осигурените лица за ___________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</si>
</sst>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  <font>
      <b/>
      <sz val="7"/>
      <name val="Calibri"/>
      <family val="2"/>
      <charset val="204"/>
    </font>
    <font>
      <sz val="7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"/>
    </font>
    <font>
      <u/>
      <sz val="10"/>
      <color theme="10"/>
      <name val="Arial"/>
      <family val="2"/>
      <charset val="204"/>
    </font>
    <font>
      <b/>
      <i/>
      <u/>
      <sz val="13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2">
    <border>
      <start/>
      <end/>
      <top/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medium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medium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mediumDashed">
        <color indexed="64"/>
      </top>
      <bottom style="mediumDashed">
        <color indexed="64"/>
      </bottom>
      <diagonal/>
    </border>
    <border>
      <start/>
      <end style="hair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hair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hair">
        <color indexed="64"/>
      </start>
      <end/>
      <top style="hair">
        <color indexed="64"/>
      </top>
      <bottom/>
      <diagonal/>
    </border>
    <border>
      <start/>
      <end/>
      <top/>
      <bottom style="hair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/>
      <end/>
      <top style="hair">
        <color indexed="64"/>
      </top>
      <bottom style="medium">
        <color indexed="64"/>
      </bottom>
      <diagonal/>
    </border>
    <border>
      <start/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/>
      <end/>
      <top style="hair">
        <color indexed="64"/>
      </top>
      <bottom/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hair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 applyNumberFormat="0" applyFill="0" applyBorder="0" applyAlignment="0" applyProtection="0"/>
  </cellStyleXfs>
  <cellXfs count="3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3" fontId="5" fillId="0" borderId="3" xfId="0" applyNumberFormat="1" applyFont="1" applyBorder="1" applyAlignment="1">
      <alignment vertical="center" wrapText="1"/>
    </xf>
    <xf numFmtId="3" fontId="5" fillId="4" borderId="4" xfId="0" applyNumberFormat="1" applyFont="1" applyFill="1" applyBorder="1" applyAlignment="1" applyProtection="1">
      <alignment vertical="center" wrapText="1"/>
      <protection locked="0"/>
    </xf>
    <xf numFmtId="3" fontId="5" fillId="4" borderId="5" xfId="0" applyNumberFormat="1" applyFont="1" applyFill="1" applyBorder="1" applyAlignment="1" applyProtection="1">
      <alignment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wrapText="1"/>
    </xf>
    <xf numFmtId="3" fontId="8" fillId="3" borderId="12" xfId="0" applyNumberFormat="1" applyFont="1" applyFill="1" applyBorder="1"/>
    <xf numFmtId="3" fontId="8" fillId="0" borderId="5" xfId="0" applyNumberFormat="1" applyFont="1" applyBorder="1" applyAlignment="1">
      <alignment vertical="center" wrapText="1"/>
    </xf>
    <xf numFmtId="3" fontId="8" fillId="3" borderId="13" xfId="0" applyNumberFormat="1" applyFont="1" applyFill="1" applyBorder="1" applyAlignment="1">
      <alignment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/>
    </xf>
    <xf numFmtId="1" fontId="4" fillId="5" borderId="14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1" fontId="4" fillId="5" borderId="17" xfId="0" applyNumberFormat="1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right"/>
      <protection locked="0"/>
    </xf>
    <xf numFmtId="3" fontId="5" fillId="0" borderId="18" xfId="0" applyNumberFormat="1" applyFont="1" applyBorder="1"/>
    <xf numFmtId="0" fontId="3" fillId="0" borderId="7" xfId="1" applyFont="1" applyBorder="1" applyAlignment="1">
      <alignment horizontal="left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5" borderId="22" xfId="0" applyFont="1" applyFill="1" applyBorder="1" applyAlignment="1">
      <alignment vertical="center" wrapText="1"/>
    </xf>
    <xf numFmtId="3" fontId="1" fillId="0" borderId="0" xfId="0" applyNumberFormat="1" applyFont="1"/>
    <xf numFmtId="3" fontId="6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0" fontId="8" fillId="3" borderId="0" xfId="0" applyFont="1" applyFill="1" applyAlignment="1">
      <alignment horizontal="center" vertical="center" wrapText="1"/>
    </xf>
    <xf numFmtId="3" fontId="8" fillId="3" borderId="0" xfId="0" applyNumberFormat="1" applyFont="1" applyFill="1"/>
    <xf numFmtId="0" fontId="8" fillId="0" borderId="44" xfId="0" applyFont="1" applyBorder="1" applyAlignment="1">
      <alignment wrapText="1"/>
    </xf>
    <xf numFmtId="0" fontId="8" fillId="0" borderId="46" xfId="0" applyFont="1" applyBorder="1" applyAlignment="1">
      <alignment wrapText="1"/>
    </xf>
    <xf numFmtId="0" fontId="8" fillId="0" borderId="54" xfId="0" applyFont="1" applyBorder="1" applyAlignment="1">
      <alignment wrapText="1"/>
    </xf>
    <xf numFmtId="0" fontId="10" fillId="5" borderId="34" xfId="0" applyFont="1" applyFill="1" applyBorder="1" applyAlignment="1">
      <alignment horizontal="center" vertical="center" wrapText="1"/>
    </xf>
    <xf numFmtId="3" fontId="4" fillId="5" borderId="2" xfId="0" applyNumberFormat="1" applyFont="1" applyFill="1" applyBorder="1" applyAlignment="1">
      <alignment vertical="center" wrapText="1"/>
    </xf>
    <xf numFmtId="3" fontId="8" fillId="3" borderId="49" xfId="0" applyNumberFormat="1" applyFont="1" applyFill="1" applyBorder="1"/>
    <xf numFmtId="3" fontId="8" fillId="3" borderId="51" xfId="0" applyNumberFormat="1" applyFont="1" applyFill="1" applyBorder="1"/>
    <xf numFmtId="0" fontId="10" fillId="5" borderId="2" xfId="0" applyFont="1" applyFill="1" applyBorder="1" applyAlignment="1">
      <alignment horizontal="center" vertical="center" wrapText="1"/>
    </xf>
    <xf numFmtId="3" fontId="8" fillId="3" borderId="54" xfId="0" applyNumberFormat="1" applyFont="1" applyFill="1" applyBorder="1"/>
    <xf numFmtId="3" fontId="8" fillId="3" borderId="44" xfId="0" applyNumberFormat="1" applyFont="1" applyFill="1" applyBorder="1"/>
    <xf numFmtId="3" fontId="8" fillId="3" borderId="46" xfId="0" applyNumberFormat="1" applyFont="1" applyFill="1" applyBorder="1"/>
    <xf numFmtId="0" fontId="4" fillId="5" borderId="60" xfId="0" applyFont="1" applyFill="1" applyBorder="1" applyAlignment="1">
      <alignment horizontal="center" vertical="center" wrapText="1"/>
    </xf>
    <xf numFmtId="3" fontId="4" fillId="5" borderId="60" xfId="0" applyNumberFormat="1" applyFont="1" applyFill="1" applyBorder="1" applyAlignment="1">
      <alignment vertical="center" wrapText="1"/>
    </xf>
    <xf numFmtId="3" fontId="8" fillId="3" borderId="2" xfId="0" applyNumberFormat="1" applyFont="1" applyFill="1" applyBorder="1"/>
    <xf numFmtId="3" fontId="8" fillId="3" borderId="61" xfId="0" applyNumberFormat="1" applyFont="1" applyFill="1" applyBorder="1" applyAlignment="1">
      <alignment vertical="center" wrapText="1"/>
    </xf>
    <xf numFmtId="3" fontId="8" fillId="3" borderId="63" xfId="0" applyNumberFormat="1" applyFont="1" applyFill="1" applyBorder="1" applyAlignment="1">
      <alignment vertical="center" wrapText="1"/>
    </xf>
    <xf numFmtId="3" fontId="8" fillId="3" borderId="64" xfId="0" applyNumberFormat="1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vertical="center" wrapText="1"/>
    </xf>
    <xf numFmtId="3" fontId="8" fillId="3" borderId="42" xfId="0" applyNumberFormat="1" applyFont="1" applyFill="1" applyBorder="1"/>
    <xf numFmtId="3" fontId="8" fillId="3" borderId="53" xfId="0" applyNumberFormat="1" applyFont="1" applyFill="1" applyBorder="1"/>
    <xf numFmtId="0" fontId="9" fillId="0" borderId="8" xfId="0" applyFont="1" applyBorder="1" applyAlignment="1" applyProtection="1">
      <alignment vertical="center" wrapText="1"/>
      <protection locked="0"/>
    </xf>
    <xf numFmtId="3" fontId="4" fillId="5" borderId="20" xfId="0" applyNumberFormat="1" applyFont="1" applyFill="1" applyBorder="1" applyAlignment="1">
      <alignment vertical="center" wrapText="1"/>
    </xf>
    <xf numFmtId="3" fontId="4" fillId="5" borderId="32" xfId="0" applyNumberFormat="1" applyFont="1" applyFill="1" applyBorder="1" applyAlignment="1">
      <alignment horizontal="center" vertical="center"/>
    </xf>
    <xf numFmtId="3" fontId="8" fillId="0" borderId="6" xfId="0" applyNumberFormat="1" applyFont="1" applyBorder="1" applyAlignment="1">
      <alignment vertical="center" wrapText="1"/>
    </xf>
    <xf numFmtId="3" fontId="8" fillId="0" borderId="7" xfId="0" applyNumberFormat="1" applyFont="1" applyBorder="1" applyAlignment="1">
      <alignment vertical="center" wrapText="1"/>
    </xf>
    <xf numFmtId="3" fontId="8" fillId="0" borderId="65" xfId="0" applyNumberFormat="1" applyFont="1" applyBorder="1" applyAlignment="1">
      <alignment vertical="center" wrapText="1"/>
    </xf>
    <xf numFmtId="3" fontId="8" fillId="0" borderId="9" xfId="0" applyNumberFormat="1" applyFont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/>
    </xf>
    <xf numFmtId="3" fontId="5" fillId="6" borderId="5" xfId="0" applyNumberFormat="1" applyFont="1" applyFill="1" applyBorder="1" applyAlignment="1" applyProtection="1">
      <alignment vertical="center" wrapText="1"/>
      <protection locked="0"/>
    </xf>
    <xf numFmtId="3" fontId="5" fillId="7" borderId="19" xfId="0" applyNumberFormat="1" applyFont="1" applyFill="1" applyBorder="1" applyAlignment="1" applyProtection="1">
      <alignment vertical="center" wrapText="1"/>
      <protection locked="0"/>
    </xf>
    <xf numFmtId="3" fontId="5" fillId="7" borderId="62" xfId="0" applyNumberFormat="1" applyFont="1" applyFill="1" applyBorder="1" applyAlignment="1" applyProtection="1">
      <alignment vertical="center" wrapText="1"/>
      <protection locked="0"/>
    </xf>
    <xf numFmtId="3" fontId="4" fillId="0" borderId="53" xfId="0" applyNumberFormat="1" applyFont="1" applyBorder="1"/>
    <xf numFmtId="10" fontId="4" fillId="0" borderId="43" xfId="0" applyNumberFormat="1" applyFont="1" applyBorder="1"/>
    <xf numFmtId="10" fontId="4" fillId="0" borderId="45" xfId="0" applyNumberFormat="1" applyFont="1" applyBorder="1"/>
    <xf numFmtId="10" fontId="4" fillId="0" borderId="47" xfId="0" applyNumberFormat="1" applyFont="1" applyBorder="1"/>
    <xf numFmtId="3" fontId="4" fillId="0" borderId="51" xfId="0" applyNumberFormat="1" applyFont="1" applyBorder="1"/>
    <xf numFmtId="0" fontId="7" fillId="0" borderId="10" xfId="0" applyFont="1" applyBorder="1" applyAlignment="1">
      <alignment horizontal="left" vertical="center" wrapText="1"/>
    </xf>
    <xf numFmtId="1" fontId="4" fillId="5" borderId="1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3" fontId="8" fillId="3" borderId="34" xfId="0" applyNumberFormat="1" applyFont="1" applyFill="1" applyBorder="1"/>
    <xf numFmtId="0" fontId="10" fillId="5" borderId="60" xfId="0" applyFont="1" applyFill="1" applyBorder="1" applyAlignment="1">
      <alignment horizontal="center" vertical="center" wrapText="1"/>
    </xf>
    <xf numFmtId="1" fontId="4" fillId="5" borderId="31" xfId="0" applyNumberFormat="1" applyFont="1" applyFill="1" applyBorder="1" applyAlignment="1">
      <alignment horizontal="center" vertical="center"/>
    </xf>
    <xf numFmtId="3" fontId="5" fillId="0" borderId="13" xfId="0" applyNumberFormat="1" applyFont="1" applyBorder="1" applyAlignment="1">
      <alignment vertical="center" wrapText="1"/>
    </xf>
    <xf numFmtId="1" fontId="4" fillId="5" borderId="34" xfId="0" applyNumberFormat="1" applyFont="1" applyFill="1" applyBorder="1" applyAlignment="1">
      <alignment horizontal="center" vertical="center"/>
    </xf>
    <xf numFmtId="3" fontId="4" fillId="0" borderId="27" xfId="0" applyNumberFormat="1" applyFont="1" applyBorder="1"/>
    <xf numFmtId="3" fontId="4" fillId="0" borderId="59" xfId="0" applyNumberFormat="1" applyFont="1" applyBorder="1"/>
    <xf numFmtId="3" fontId="5" fillId="0" borderId="63" xfId="0" applyNumberFormat="1" applyFont="1" applyBorder="1" applyAlignment="1">
      <alignment vertical="center" wrapText="1"/>
    </xf>
    <xf numFmtId="0" fontId="7" fillId="0" borderId="0" xfId="0" applyFont="1" applyAlignment="1">
      <alignment wrapText="1"/>
    </xf>
    <xf numFmtId="164" fontId="8" fillId="3" borderId="68" xfId="0" applyNumberFormat="1" applyFont="1" applyFill="1" applyBorder="1"/>
    <xf numFmtId="164" fontId="8" fillId="3" borderId="67" xfId="0" applyNumberFormat="1" applyFont="1" applyFill="1" applyBorder="1"/>
    <xf numFmtId="3" fontId="8" fillId="3" borderId="77" xfId="0" applyNumberFormat="1" applyFont="1" applyFill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3" fontId="4" fillId="0" borderId="44" xfId="0" applyNumberFormat="1" applyFont="1" applyBorder="1"/>
    <xf numFmtId="3" fontId="4" fillId="5" borderId="37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3" fontId="4" fillId="5" borderId="36" xfId="0" applyNumberFormat="1" applyFont="1" applyFill="1" applyBorder="1" applyAlignment="1">
      <alignment vertical="center" wrapText="1"/>
    </xf>
    <xf numFmtId="164" fontId="8" fillId="3" borderId="52" xfId="0" applyNumberFormat="1" applyFont="1" applyFill="1" applyBorder="1"/>
    <xf numFmtId="164" fontId="8" fillId="3" borderId="55" xfId="0" applyNumberFormat="1" applyFont="1" applyFill="1" applyBorder="1"/>
    <xf numFmtId="164" fontId="8" fillId="3" borderId="81" xfId="0" applyNumberFormat="1" applyFont="1" applyFill="1" applyBorder="1"/>
    <xf numFmtId="164" fontId="4" fillId="0" borderId="22" xfId="0" applyNumberFormat="1" applyFont="1" applyBorder="1"/>
    <xf numFmtId="164" fontId="4" fillId="0" borderId="80" xfId="0" applyNumberFormat="1" applyFont="1" applyBorder="1"/>
    <xf numFmtId="164" fontId="4" fillId="0" borderId="23" xfId="0" applyNumberFormat="1" applyFont="1" applyBorder="1"/>
    <xf numFmtId="3" fontId="4" fillId="5" borderId="1" xfId="0" applyNumberFormat="1" applyFont="1" applyFill="1" applyBorder="1" applyAlignment="1">
      <alignment vertical="center" wrapText="1"/>
    </xf>
    <xf numFmtId="3" fontId="8" fillId="3" borderId="20" xfId="0" applyNumberFormat="1" applyFont="1" applyFill="1" applyBorder="1"/>
    <xf numFmtId="3" fontId="8" fillId="3" borderId="78" xfId="0" applyNumberFormat="1" applyFont="1" applyFill="1" applyBorder="1"/>
    <xf numFmtId="3" fontId="4" fillId="0" borderId="54" xfId="0" applyNumberFormat="1" applyFont="1" applyBorder="1"/>
    <xf numFmtId="3" fontId="4" fillId="0" borderId="46" xfId="0" applyNumberFormat="1" applyFont="1" applyBorder="1"/>
    <xf numFmtId="3" fontId="4" fillId="0" borderId="82" xfId="0" applyNumberFormat="1" applyFont="1" applyBorder="1"/>
    <xf numFmtId="3" fontId="4" fillId="0" borderId="78" xfId="0" applyNumberFormat="1" applyFont="1" applyBorder="1"/>
    <xf numFmtId="3" fontId="4" fillId="0" borderId="77" xfId="0" applyNumberFormat="1" applyFont="1" applyBorder="1"/>
    <xf numFmtId="9" fontId="4" fillId="0" borderId="79" xfId="0" applyNumberFormat="1" applyFont="1" applyBorder="1"/>
    <xf numFmtId="9" fontId="4" fillId="0" borderId="80" xfId="0" applyNumberFormat="1" applyFont="1" applyBorder="1"/>
    <xf numFmtId="9" fontId="4" fillId="0" borderId="23" xfId="0" applyNumberFormat="1" applyFont="1" applyBorder="1"/>
    <xf numFmtId="3" fontId="4" fillId="0" borderId="49" xfId="0" applyNumberFormat="1" applyFont="1" applyBorder="1"/>
    <xf numFmtId="164" fontId="4" fillId="0" borderId="79" xfId="0" applyNumberFormat="1" applyFont="1" applyBorder="1"/>
    <xf numFmtId="164" fontId="4" fillId="0" borderId="69" xfId="0" applyNumberFormat="1" applyFont="1" applyBorder="1"/>
    <xf numFmtId="3" fontId="4" fillId="0" borderId="58" xfId="0" applyNumberFormat="1" applyFont="1" applyBorder="1"/>
    <xf numFmtId="10" fontId="4" fillId="0" borderId="22" xfId="0" applyNumberFormat="1" applyFont="1" applyBorder="1"/>
    <xf numFmtId="10" fontId="4" fillId="0" borderId="80" xfId="0" applyNumberFormat="1" applyFont="1" applyBorder="1"/>
    <xf numFmtId="10" fontId="4" fillId="0" borderId="23" xfId="0" applyNumberFormat="1" applyFont="1" applyBorder="1"/>
    <xf numFmtId="3" fontId="8" fillId="3" borderId="82" xfId="0" applyNumberFormat="1" applyFont="1" applyFill="1" applyBorder="1"/>
    <xf numFmtId="164" fontId="8" fillId="3" borderId="22" xfId="0" applyNumberFormat="1" applyFont="1" applyFill="1" applyBorder="1"/>
    <xf numFmtId="164" fontId="8" fillId="3" borderId="79" xfId="0" applyNumberFormat="1" applyFont="1" applyFill="1" applyBorder="1"/>
    <xf numFmtId="164" fontId="8" fillId="3" borderId="69" xfId="0" applyNumberFormat="1" applyFont="1" applyFill="1" applyBorder="1"/>
    <xf numFmtId="3" fontId="4" fillId="5" borderId="37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2"/>
    <xf numFmtId="0" fontId="13" fillId="0" borderId="0" xfId="0" applyFont="1"/>
    <xf numFmtId="0" fontId="8" fillId="0" borderId="10" xfId="0" applyFont="1" applyBorder="1" applyAlignment="1">
      <alignment horizontal="left" vertical="center" wrapText="1"/>
    </xf>
    <xf numFmtId="3" fontId="8" fillId="3" borderId="83" xfId="0" applyNumberFormat="1" applyFont="1" applyFill="1" applyBorder="1"/>
    <xf numFmtId="0" fontId="8" fillId="3" borderId="22" xfId="0" applyFont="1" applyFill="1" applyBorder="1" applyAlignment="1">
      <alignment horizontal="left" vertical="center" wrapText="1"/>
    </xf>
    <xf numFmtId="0" fontId="8" fillId="3" borderId="80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64" fontId="8" fillId="3" borderId="76" xfId="0" applyNumberFormat="1" applyFont="1" applyFill="1" applyBorder="1"/>
    <xf numFmtId="3" fontId="8" fillId="0" borderId="31" xfId="0" applyNumberFormat="1" applyFont="1" applyBorder="1"/>
    <xf numFmtId="164" fontId="8" fillId="0" borderId="12" xfId="0" applyNumberFormat="1" applyFont="1" applyBorder="1"/>
    <xf numFmtId="164" fontId="8" fillId="3" borderId="80" xfId="0" applyNumberFormat="1" applyFont="1" applyFill="1" applyBorder="1"/>
    <xf numFmtId="164" fontId="8" fillId="3" borderId="26" xfId="0" applyNumberFormat="1" applyFont="1" applyFill="1" applyBorder="1"/>
    <xf numFmtId="0" fontId="10" fillId="5" borderId="36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 wrapText="1"/>
    </xf>
    <xf numFmtId="0" fontId="10" fillId="8" borderId="36" xfId="0" applyFont="1" applyFill="1" applyBorder="1" applyAlignment="1">
      <alignment horizontal="center" vertical="center" wrapText="1"/>
    </xf>
    <xf numFmtId="0" fontId="10" fillId="8" borderId="6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vertical="center"/>
    </xf>
    <xf numFmtId="0" fontId="4" fillId="8" borderId="12" xfId="0" applyFont="1" applyFill="1" applyBorder="1" applyAlignment="1">
      <alignment horizontal="center" vertical="center"/>
    </xf>
    <xf numFmtId="3" fontId="4" fillId="8" borderId="32" xfId="0" applyNumberFormat="1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10" fillId="7" borderId="60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10" fillId="9" borderId="60" xfId="0" applyFont="1" applyFill="1" applyBorder="1" applyAlignment="1">
      <alignment horizontal="center" vertical="center" wrapText="1"/>
    </xf>
    <xf numFmtId="0" fontId="10" fillId="9" borderId="36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6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3" fontId="5" fillId="9" borderId="19" xfId="0" applyNumberFormat="1" applyFont="1" applyFill="1" applyBorder="1" applyAlignment="1">
      <alignment vertical="center" wrapText="1"/>
    </xf>
    <xf numFmtId="3" fontId="5" fillId="9" borderId="7" xfId="0" applyNumberFormat="1" applyFont="1" applyFill="1" applyBorder="1" applyAlignment="1">
      <alignment vertical="center" wrapText="1"/>
    </xf>
    <xf numFmtId="3" fontId="5" fillId="9" borderId="13" xfId="0" applyNumberFormat="1" applyFont="1" applyFill="1" applyBorder="1" applyAlignment="1">
      <alignment vertical="center" wrapText="1"/>
    </xf>
    <xf numFmtId="3" fontId="5" fillId="9" borderId="4" xfId="0" applyNumberFormat="1" applyFont="1" applyFill="1" applyBorder="1" applyAlignment="1">
      <alignment vertical="center" wrapText="1"/>
    </xf>
    <xf numFmtId="3" fontId="5" fillId="9" borderId="11" xfId="0" applyNumberFormat="1" applyFont="1" applyFill="1" applyBorder="1" applyAlignment="1">
      <alignment vertical="center" wrapText="1"/>
    </xf>
    <xf numFmtId="3" fontId="5" fillId="9" borderId="10" xfId="0" applyNumberFormat="1" applyFont="1" applyFill="1" applyBorder="1" applyAlignment="1">
      <alignment vertical="center" wrapText="1"/>
    </xf>
    <xf numFmtId="3" fontId="1" fillId="9" borderId="0" xfId="0" applyNumberFormat="1" applyFont="1" applyFill="1"/>
    <xf numFmtId="3" fontId="5" fillId="9" borderId="62" xfId="0" applyNumberFormat="1" applyFont="1" applyFill="1" applyBorder="1" applyAlignment="1">
      <alignment vertical="center" wrapText="1"/>
    </xf>
    <xf numFmtId="3" fontId="5" fillId="9" borderId="9" xfId="0" applyNumberFormat="1" applyFont="1" applyFill="1" applyBorder="1" applyAlignment="1">
      <alignment vertical="center" wrapText="1"/>
    </xf>
    <xf numFmtId="3" fontId="5" fillId="9" borderId="86" xfId="0" applyNumberFormat="1" applyFont="1" applyFill="1" applyBorder="1" applyAlignment="1">
      <alignment vertical="center" wrapText="1"/>
    </xf>
    <xf numFmtId="3" fontId="5" fillId="9" borderId="63" xfId="0" applyNumberFormat="1" applyFont="1" applyFill="1" applyBorder="1" applyAlignment="1">
      <alignment vertical="center" wrapText="1"/>
    </xf>
    <xf numFmtId="3" fontId="5" fillId="9" borderId="73" xfId="0" applyNumberFormat="1" applyFont="1" applyFill="1" applyBorder="1" applyAlignment="1">
      <alignment vertical="center" wrapText="1"/>
    </xf>
    <xf numFmtId="3" fontId="8" fillId="9" borderId="12" xfId="0" applyNumberFormat="1" applyFont="1" applyFill="1" applyBorder="1"/>
    <xf numFmtId="0" fontId="10" fillId="9" borderId="34" xfId="0" applyFont="1" applyFill="1" applyBorder="1" applyAlignment="1">
      <alignment horizontal="center" vertical="center" wrapText="1"/>
    </xf>
    <xf numFmtId="3" fontId="8" fillId="9" borderId="53" xfId="0" applyNumberFormat="1" applyFont="1" applyFill="1" applyBorder="1"/>
    <xf numFmtId="164" fontId="8" fillId="9" borderId="68" xfId="0" applyNumberFormat="1" applyFont="1" applyFill="1" applyBorder="1"/>
    <xf numFmtId="3" fontId="8" fillId="9" borderId="49" xfId="0" applyNumberFormat="1" applyFont="1" applyFill="1" applyBorder="1"/>
    <xf numFmtId="164" fontId="8" fillId="9" borderId="67" xfId="0" applyNumberFormat="1" applyFont="1" applyFill="1" applyBorder="1"/>
    <xf numFmtId="3" fontId="8" fillId="9" borderId="75" xfId="0" applyNumberFormat="1" applyFont="1" applyFill="1" applyBorder="1"/>
    <xf numFmtId="164" fontId="8" fillId="9" borderId="76" xfId="0" applyNumberFormat="1" applyFont="1" applyFill="1" applyBorder="1"/>
    <xf numFmtId="3" fontId="8" fillId="9" borderId="14" xfId="0" applyNumberFormat="1" applyFont="1" applyFill="1" applyBorder="1"/>
    <xf numFmtId="164" fontId="8" fillId="9" borderId="12" xfId="0" applyNumberFormat="1" applyFont="1" applyFill="1" applyBorder="1"/>
    <xf numFmtId="0" fontId="10" fillId="8" borderId="34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3" fontId="8" fillId="8" borderId="56" xfId="0" applyNumberFormat="1" applyFont="1" applyFill="1" applyBorder="1"/>
    <xf numFmtId="164" fontId="8" fillId="8" borderId="55" xfId="0" applyNumberFormat="1" applyFont="1" applyFill="1" applyBorder="1"/>
    <xf numFmtId="3" fontId="8" fillId="8" borderId="49" xfId="0" applyNumberFormat="1" applyFont="1" applyFill="1" applyBorder="1"/>
    <xf numFmtId="164" fontId="8" fillId="8" borderId="48" xfId="0" applyNumberFormat="1" applyFont="1" applyFill="1" applyBorder="1"/>
    <xf numFmtId="3" fontId="8" fillId="8" borderId="75" xfId="0" applyNumberFormat="1" applyFont="1" applyFill="1" applyBorder="1"/>
    <xf numFmtId="164" fontId="8" fillId="8" borderId="85" xfId="0" applyNumberFormat="1" applyFont="1" applyFill="1" applyBorder="1"/>
    <xf numFmtId="3" fontId="8" fillId="8" borderId="14" xfId="0" applyNumberFormat="1" applyFont="1" applyFill="1" applyBorder="1"/>
    <xf numFmtId="164" fontId="8" fillId="8" borderId="32" xfId="0" applyNumberFormat="1" applyFont="1" applyFill="1" applyBorder="1"/>
    <xf numFmtId="0" fontId="10" fillId="7" borderId="2" xfId="0" applyFont="1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3" fontId="8" fillId="7" borderId="42" xfId="0" applyNumberFormat="1" applyFont="1" applyFill="1" applyBorder="1"/>
    <xf numFmtId="10" fontId="4" fillId="7" borderId="43" xfId="0" applyNumberFormat="1" applyFont="1" applyFill="1" applyBorder="1"/>
    <xf numFmtId="3" fontId="8" fillId="7" borderId="44" xfId="0" applyNumberFormat="1" applyFont="1" applyFill="1" applyBorder="1"/>
    <xf numFmtId="10" fontId="4" fillId="7" borderId="45" xfId="0" applyNumberFormat="1" applyFont="1" applyFill="1" applyBorder="1"/>
    <xf numFmtId="3" fontId="8" fillId="7" borderId="83" xfId="0" applyNumberFormat="1" applyFont="1" applyFill="1" applyBorder="1"/>
    <xf numFmtId="10" fontId="4" fillId="7" borderId="84" xfId="0" applyNumberFormat="1" applyFont="1" applyFill="1" applyBorder="1"/>
    <xf numFmtId="3" fontId="8" fillId="7" borderId="31" xfId="0" applyNumberFormat="1" applyFont="1" applyFill="1" applyBorder="1"/>
    <xf numFmtId="10" fontId="4" fillId="7" borderId="12" xfId="0" applyNumberFormat="1" applyFont="1" applyFill="1" applyBorder="1"/>
    <xf numFmtId="3" fontId="5" fillId="0" borderId="1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70" xfId="0" applyNumberFormat="1" applyFont="1" applyBorder="1" applyAlignment="1">
      <alignment vertical="center" wrapText="1"/>
    </xf>
    <xf numFmtId="3" fontId="5" fillId="0" borderId="4" xfId="0" applyNumberFormat="1" applyFont="1" applyBorder="1" applyAlignment="1">
      <alignment vertical="center" wrapText="1"/>
    </xf>
    <xf numFmtId="3" fontId="5" fillId="0" borderId="62" xfId="0" applyNumberFormat="1" applyFont="1" applyBorder="1" applyAlignment="1">
      <alignment vertical="center" wrapText="1"/>
    </xf>
    <xf numFmtId="3" fontId="5" fillId="0" borderId="73" xfId="0" applyNumberFormat="1" applyFont="1" applyBorder="1" applyAlignment="1">
      <alignment vertical="center" wrapText="1"/>
    </xf>
    <xf numFmtId="3" fontId="5" fillId="0" borderId="71" xfId="0" applyNumberFormat="1" applyFont="1" applyBorder="1" applyAlignment="1">
      <alignment vertical="center" wrapText="1"/>
    </xf>
    <xf numFmtId="3" fontId="5" fillId="0" borderId="74" xfId="0" applyNumberFormat="1" applyFont="1" applyBorder="1" applyAlignment="1">
      <alignment vertical="center" wrapText="1"/>
    </xf>
    <xf numFmtId="0" fontId="3" fillId="0" borderId="10" xfId="1" applyFont="1" applyBorder="1" applyAlignment="1">
      <alignment horizontal="left" vertical="center" wrapText="1"/>
    </xf>
    <xf numFmtId="0" fontId="0" fillId="0" borderId="60" xfId="0" applyBorder="1"/>
    <xf numFmtId="0" fontId="9" fillId="0" borderId="91" xfId="0" applyFont="1" applyBorder="1" applyAlignment="1" applyProtection="1">
      <alignment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4" fontId="5" fillId="0" borderId="0" xfId="0" applyNumberFormat="1" applyFont="1" applyProtection="1">
      <protection locked="0"/>
    </xf>
    <xf numFmtId="3" fontId="5" fillId="8" borderId="4" xfId="0" applyNumberFormat="1" applyFont="1" applyFill="1" applyBorder="1" applyAlignment="1">
      <alignment vertical="center" wrapText="1"/>
    </xf>
    <xf numFmtId="3" fontId="5" fillId="8" borderId="72" xfId="0" applyNumberFormat="1" applyFont="1" applyFill="1" applyBorder="1" applyAlignment="1">
      <alignment vertical="center" wrapText="1"/>
    </xf>
    <xf numFmtId="3" fontId="5" fillId="8" borderId="88" xfId="0" applyNumberFormat="1" applyFont="1" applyFill="1" applyBorder="1" applyAlignment="1">
      <alignment vertical="center" wrapText="1"/>
    </xf>
    <xf numFmtId="3" fontId="5" fillId="8" borderId="89" xfId="0" applyNumberFormat="1" applyFont="1" applyFill="1" applyBorder="1" applyAlignment="1">
      <alignment vertical="center" wrapText="1"/>
    </xf>
    <xf numFmtId="3" fontId="5" fillId="8" borderId="66" xfId="0" applyNumberFormat="1" applyFont="1" applyFill="1" applyBorder="1" applyAlignment="1">
      <alignment vertical="center" wrapText="1"/>
    </xf>
    <xf numFmtId="3" fontId="5" fillId="8" borderId="6" xfId="0" applyNumberFormat="1" applyFont="1" applyFill="1" applyBorder="1" applyAlignment="1">
      <alignment vertical="center" wrapText="1"/>
    </xf>
    <xf numFmtId="3" fontId="5" fillId="7" borderId="19" xfId="0" applyNumberFormat="1" applyFont="1" applyFill="1" applyBorder="1" applyAlignment="1">
      <alignment vertical="center" wrapText="1"/>
    </xf>
    <xf numFmtId="3" fontId="5" fillId="7" borderId="66" xfId="0" applyNumberFormat="1" applyFont="1" applyFill="1" applyBorder="1" applyAlignment="1">
      <alignment vertical="center" wrapText="1"/>
    </xf>
    <xf numFmtId="3" fontId="5" fillId="7" borderId="88" xfId="0" applyNumberFormat="1" applyFont="1" applyFill="1" applyBorder="1" applyAlignment="1">
      <alignment vertical="center" wrapText="1"/>
    </xf>
    <xf numFmtId="3" fontId="5" fillId="7" borderId="90" xfId="0" applyNumberFormat="1" applyFont="1" applyFill="1" applyBorder="1" applyAlignment="1">
      <alignment vertical="center" wrapText="1"/>
    </xf>
    <xf numFmtId="3" fontId="5" fillId="7" borderId="61" xfId="0" applyNumberFormat="1" applyFont="1" applyFill="1" applyBorder="1" applyAlignment="1">
      <alignment vertical="center" wrapText="1"/>
    </xf>
    <xf numFmtId="3" fontId="5" fillId="8" borderId="7" xfId="0" applyNumberFormat="1" applyFont="1" applyFill="1" applyBorder="1" applyAlignment="1">
      <alignment vertical="center" wrapText="1"/>
    </xf>
    <xf numFmtId="3" fontId="5" fillId="8" borderId="11" xfId="0" applyNumberFormat="1" applyFont="1" applyFill="1" applyBorder="1" applyAlignment="1">
      <alignment vertical="center" wrapText="1"/>
    </xf>
    <xf numFmtId="3" fontId="5" fillId="8" borderId="13" xfId="0" applyNumberFormat="1" applyFont="1" applyFill="1" applyBorder="1" applyAlignment="1">
      <alignment vertical="center" wrapText="1"/>
    </xf>
    <xf numFmtId="3" fontId="5" fillId="8" borderId="10" xfId="0" applyNumberFormat="1" applyFont="1" applyFill="1" applyBorder="1" applyAlignment="1">
      <alignment vertical="center" wrapText="1"/>
    </xf>
    <xf numFmtId="3" fontId="5" fillId="7" borderId="10" xfId="0" applyNumberFormat="1" applyFont="1" applyFill="1" applyBorder="1" applyAlignment="1">
      <alignment vertical="center" wrapText="1"/>
    </xf>
    <xf numFmtId="3" fontId="5" fillId="7" borderId="11" xfId="0" applyNumberFormat="1" applyFont="1" applyFill="1" applyBorder="1" applyAlignment="1">
      <alignment vertical="center" wrapText="1"/>
    </xf>
    <xf numFmtId="3" fontId="5" fillId="7" borderId="70" xfId="0" applyNumberFormat="1" applyFont="1" applyFill="1" applyBorder="1" applyAlignment="1">
      <alignment vertical="center" wrapText="1"/>
    </xf>
    <xf numFmtId="3" fontId="5" fillId="7" borderId="13" xfId="0" applyNumberFormat="1" applyFont="1" applyFill="1" applyBorder="1" applyAlignment="1">
      <alignment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7" borderId="13" xfId="0" applyNumberFormat="1" applyFont="1" applyFill="1" applyBorder="1" applyAlignment="1">
      <alignment vertical="center" wrapText="1"/>
    </xf>
    <xf numFmtId="3" fontId="1" fillId="8" borderId="0" xfId="0" applyNumberFormat="1" applyFont="1" applyFill="1"/>
    <xf numFmtId="3" fontId="5" fillId="8" borderId="65" xfId="0" applyNumberFormat="1" applyFont="1" applyFill="1" applyBorder="1" applyAlignment="1">
      <alignment vertical="center" wrapText="1"/>
    </xf>
    <xf numFmtId="3" fontId="5" fillId="8" borderId="86" xfId="0" applyNumberFormat="1" applyFont="1" applyFill="1" applyBorder="1" applyAlignment="1">
      <alignment vertical="center" wrapText="1"/>
    </xf>
    <xf numFmtId="3" fontId="5" fillId="8" borderId="63" xfId="0" applyNumberFormat="1" applyFont="1" applyFill="1" applyBorder="1" applyAlignment="1">
      <alignment vertical="center" wrapText="1"/>
    </xf>
    <xf numFmtId="3" fontId="5" fillId="8" borderId="87" xfId="0" applyNumberFormat="1" applyFont="1" applyFill="1" applyBorder="1" applyAlignment="1">
      <alignment vertical="center" wrapText="1"/>
    </xf>
    <xf numFmtId="3" fontId="5" fillId="8" borderId="9" xfId="0" applyNumberFormat="1" applyFont="1" applyFill="1" applyBorder="1" applyAlignment="1">
      <alignment vertical="center" wrapText="1"/>
    </xf>
    <xf numFmtId="3" fontId="5" fillId="7" borderId="62" xfId="0" applyNumberFormat="1" applyFont="1" applyFill="1" applyBorder="1" applyAlignment="1">
      <alignment vertical="center" wrapText="1"/>
    </xf>
    <xf numFmtId="3" fontId="5" fillId="7" borderId="73" xfId="0" applyNumberFormat="1" applyFont="1" applyFill="1" applyBorder="1" applyAlignment="1">
      <alignment vertical="center" wrapText="1"/>
    </xf>
    <xf numFmtId="3" fontId="5" fillId="7" borderId="86" xfId="0" applyNumberFormat="1" applyFont="1" applyFill="1" applyBorder="1" applyAlignment="1">
      <alignment vertical="center" wrapText="1"/>
    </xf>
    <xf numFmtId="3" fontId="5" fillId="7" borderId="71" xfId="0" applyNumberFormat="1" applyFont="1" applyFill="1" applyBorder="1" applyAlignment="1">
      <alignment vertical="center" wrapText="1"/>
    </xf>
    <xf numFmtId="3" fontId="5" fillId="7" borderId="6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/>
    <xf numFmtId="3" fontId="8" fillId="8" borderId="12" xfId="0" applyNumberFormat="1" applyFont="1" applyFill="1" applyBorder="1"/>
    <xf numFmtId="3" fontId="8" fillId="7" borderId="2" xfId="0" applyNumberFormat="1" applyFont="1" applyFill="1" applyBorder="1"/>
    <xf numFmtId="0" fontId="9" fillId="0" borderId="8" xfId="0" applyFont="1" applyBorder="1" applyAlignment="1">
      <alignment vertical="center" wrapText="1"/>
    </xf>
    <xf numFmtId="0" fontId="15" fillId="0" borderId="0" xfId="2" applyAlignment="1">
      <alignment wrapText="1"/>
    </xf>
    <xf numFmtId="0" fontId="15" fillId="0" borderId="0" xfId="2" applyAlignment="1">
      <alignment horizontal="left"/>
    </xf>
    <xf numFmtId="0" fontId="15" fillId="0" borderId="0" xfId="2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3" borderId="55" xfId="0" applyFont="1" applyFill="1" applyBorder="1" applyAlignment="1">
      <alignment horizontal="left" vertical="center" wrapText="1"/>
    </xf>
    <xf numFmtId="0" fontId="8" fillId="3" borderId="57" xfId="0" applyFont="1" applyFill="1" applyBorder="1" applyAlignment="1">
      <alignment horizontal="left" vertical="center" wrapText="1"/>
    </xf>
    <xf numFmtId="0" fontId="8" fillId="3" borderId="48" xfId="0" applyFont="1" applyFill="1" applyBorder="1" applyAlignment="1">
      <alignment horizontal="left" vertical="center" wrapText="1"/>
    </xf>
    <xf numFmtId="0" fontId="8" fillId="3" borderId="58" xfId="0" applyFont="1" applyFill="1" applyBorder="1" applyAlignment="1">
      <alignment horizontal="left" vertical="center" wrapText="1"/>
    </xf>
    <xf numFmtId="0" fontId="8" fillId="3" borderId="50" xfId="0" applyFont="1" applyFill="1" applyBorder="1" applyAlignment="1">
      <alignment horizontal="left" vertical="center" wrapText="1"/>
    </xf>
    <xf numFmtId="0" fontId="8" fillId="3" borderId="59" xfId="0" applyFont="1" applyFill="1" applyBorder="1" applyAlignment="1">
      <alignment horizontal="left" vertical="center" wrapText="1"/>
    </xf>
    <xf numFmtId="0" fontId="15" fillId="0" borderId="0" xfId="2" applyAlignment="1">
      <alignment horizontal="center" wrapText="1"/>
    </xf>
    <xf numFmtId="0" fontId="7" fillId="0" borderId="0" xfId="0" applyFont="1" applyAlignment="1" applyProtection="1">
      <alignment horizontal="center" wrapText="1"/>
      <protection locked="0"/>
    </xf>
    <xf numFmtId="0" fontId="8" fillId="0" borderId="3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wrapText="1"/>
    </xf>
    <xf numFmtId="0" fontId="8" fillId="0" borderId="36" xfId="0" applyFont="1" applyBorder="1" applyAlignment="1">
      <alignment horizont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4" fillId="5" borderId="3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28" xfId="0" applyFont="1" applyFill="1" applyBorder="1" applyAlignment="1">
      <alignment horizontal="center" vertical="center" wrapText="1"/>
    </xf>
    <xf numFmtId="4" fontId="10" fillId="5" borderId="22" xfId="0" applyNumberFormat="1" applyFont="1" applyFill="1" applyBorder="1" applyAlignment="1">
      <alignment horizontal="center" vertical="center" wrapText="1"/>
    </xf>
    <xf numFmtId="4" fontId="10" fillId="5" borderId="35" xfId="0" applyNumberFormat="1" applyFont="1" applyFill="1" applyBorder="1" applyAlignment="1">
      <alignment horizontal="center" vertical="center" wrapText="1"/>
    </xf>
    <xf numFmtId="4" fontId="10" fillId="5" borderId="26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4" fillId="7" borderId="41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8" fillId="0" borderId="34" xfId="0" applyFont="1" applyBorder="1" applyAlignment="1">
      <alignment horizontal="center" wrapText="1"/>
    </xf>
    <xf numFmtId="0" fontId="4" fillId="8" borderId="36" xfId="0" applyFont="1" applyFill="1" applyBorder="1" applyAlignment="1">
      <alignment horizontal="center" vertical="center" wrapText="1"/>
    </xf>
    <xf numFmtId="0" fontId="4" fillId="8" borderId="41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34" xfId="0" applyFont="1" applyBorder="1" applyAlignment="1">
      <alignment horizontal="center" wrapText="1"/>
    </xf>
    <xf numFmtId="0" fontId="4" fillId="9" borderId="34" xfId="0" applyFont="1" applyFill="1" applyBorder="1" applyAlignment="1">
      <alignment horizontal="center" vertical="center"/>
    </xf>
    <xf numFmtId="0" fontId="4" fillId="8" borderId="37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60E65F17-3293-434C-B208-56D9F52045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worksheet" Target="worksheets/sheet26.xml"/><Relationship Id="rId3" Type="http://purl.oclc.org/ooxml/officeDocument/relationships/worksheet" Target="worksheets/sheet3.xml"/><Relationship Id="rId21" Type="http://purl.oclc.org/ooxml/officeDocument/relationships/worksheet" Target="worksheets/sheet21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worksheet" Target="worksheets/sheet25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29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28" Type="http://purl.oclc.org/ooxml/officeDocument/relationships/styles" Target="styles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theme" Target="theme/theme1.xml"/><Relationship Id="rId30" Type="http://purl.oclc.org/ooxml/officeDocument/relationships/calcChain" Target="calcChain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56</xdr:row>
      <xdr:rowOff>50800</xdr:rowOff>
    </xdr:from>
    <xdr:to>
      <xdr:col>7</xdr:col>
      <xdr:colOff>213990</xdr:colOff>
      <xdr:row>64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8EF9608-8A78-441F-80A3-D4738EE939D0}"/>
            </a:ext>
          </a:extLst>
        </xdr:cNvPr>
        <xdr:cNvSpPr txBox="1">
          <a:spLocks noChangeArrowheads="1"/>
        </xdr:cNvSpPr>
      </xdr:nvSpPr>
      <xdr:spPr bwMode="auto">
        <a:xfrm>
          <a:off x="923926" y="19259550"/>
          <a:ext cx="4935214" cy="158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80</xdr:row>
      <xdr:rowOff>50800</xdr:rowOff>
    </xdr:from>
    <xdr:to>
      <xdr:col>7</xdr:col>
      <xdr:colOff>213990</xdr:colOff>
      <xdr:row>88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5E7B6DC-560E-4D91-81C2-7AB5BD0384E5}"/>
            </a:ext>
          </a:extLst>
        </xdr:cNvPr>
        <xdr:cNvSpPr txBox="1">
          <a:spLocks noChangeArrowheads="1"/>
        </xdr:cNvSpPr>
      </xdr:nvSpPr>
      <xdr:spPr bwMode="auto">
        <a:xfrm>
          <a:off x="923926" y="17653000"/>
          <a:ext cx="4935214" cy="158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3.xml><?xml version="1.0" encoding="utf-8"?>
<xdr:wsDr xmlns:xdr="http://purl.oclc.org/ooxml/drawingml/spreadsheetDrawing" xmlns:a="http://purl.oclc.org/ooxml/drawingml/main">
  <xdr:twoCellAnchor>
    <xdr:from>
      <xdr:col>9</xdr:col>
      <xdr:colOff>51859</xdr:colOff>
      <xdr:row>56</xdr:row>
      <xdr:rowOff>124883</xdr:rowOff>
    </xdr:from>
    <xdr:to>
      <xdr:col>18</xdr:col>
      <xdr:colOff>12906</xdr:colOff>
      <xdr:row>63</xdr:row>
      <xdr:rowOff>169333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5EB7676-B98E-481E-A0A2-3A99E50CE921}"/>
            </a:ext>
          </a:extLst>
        </xdr:cNvPr>
        <xdr:cNvSpPr txBox="1">
          <a:spLocks noChangeArrowheads="1"/>
        </xdr:cNvSpPr>
      </xdr:nvSpPr>
      <xdr:spPr bwMode="auto">
        <a:xfrm>
          <a:off x="6751109" y="13713883"/>
          <a:ext cx="4723547" cy="120861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4.xml><?xml version="1.0" encoding="utf-8"?>
<xdr:wsDr xmlns:xdr="http://purl.oclc.org/ooxml/drawingml/spreadsheetDrawing" xmlns:a="http://purl.oclc.org/ooxml/drawingml/main">
  <xdr:twoCellAnchor>
    <xdr:from>
      <xdr:col>9</xdr:col>
      <xdr:colOff>485776</xdr:colOff>
      <xdr:row>50</xdr:row>
      <xdr:rowOff>114301</xdr:rowOff>
    </xdr:from>
    <xdr:to>
      <xdr:col>17</xdr:col>
      <xdr:colOff>224573</xdr:colOff>
      <xdr:row>57</xdr:row>
      <xdr:rowOff>116417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96ED211-92A3-4301-83AE-8A058C16F434}"/>
            </a:ext>
          </a:extLst>
        </xdr:cNvPr>
        <xdr:cNvSpPr txBox="1">
          <a:spLocks noChangeArrowheads="1"/>
        </xdr:cNvSpPr>
      </xdr:nvSpPr>
      <xdr:spPr bwMode="auto">
        <a:xfrm>
          <a:off x="7216776" y="11904134"/>
          <a:ext cx="4935214" cy="11662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5.xml><?xml version="1.0" encoding="utf-8"?>
<xdr:wsDr xmlns:xdr="http://purl.oclc.org/ooxml/drawingml/spreadsheetDrawing" xmlns:a="http://purl.oclc.org/ooxml/drawingml/main">
  <xdr:twoCellAnchor>
    <xdr:from>
      <xdr:col>9</xdr:col>
      <xdr:colOff>73026</xdr:colOff>
      <xdr:row>69</xdr:row>
      <xdr:rowOff>61383</xdr:rowOff>
    </xdr:from>
    <xdr:to>
      <xdr:col>16</xdr:col>
      <xdr:colOff>552657</xdr:colOff>
      <xdr:row>76</xdr:row>
      <xdr:rowOff>105833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7F67CCF-2CE2-4E9F-9BAD-2B9BC4EC75A0}"/>
            </a:ext>
          </a:extLst>
        </xdr:cNvPr>
        <xdr:cNvSpPr txBox="1">
          <a:spLocks noChangeArrowheads="1"/>
        </xdr:cNvSpPr>
      </xdr:nvSpPr>
      <xdr:spPr bwMode="auto">
        <a:xfrm>
          <a:off x="6804026" y="16243300"/>
          <a:ext cx="4935214" cy="12932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6.xml><?xml version="1.0" encoding="utf-8"?>
<xdr:wsDr xmlns:xdr="http://purl.oclc.org/ooxml/drawingml/spreadsheetDrawing" xmlns:a="http://purl.oclc.org/ooxml/drawingml/main">
  <xdr:twoCellAnchor>
    <xdr:from>
      <xdr:col>9</xdr:col>
      <xdr:colOff>73025</xdr:colOff>
      <xdr:row>106</xdr:row>
      <xdr:rowOff>124884</xdr:rowOff>
    </xdr:from>
    <xdr:to>
      <xdr:col>17</xdr:col>
      <xdr:colOff>404489</xdr:colOff>
      <xdr:row>114</xdr:row>
      <xdr:rowOff>63500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D38EBB4-1E50-401A-B6E1-122483C5E24F}"/>
            </a:ext>
          </a:extLst>
        </xdr:cNvPr>
        <xdr:cNvSpPr txBox="1">
          <a:spLocks noChangeArrowheads="1"/>
        </xdr:cNvSpPr>
      </xdr:nvSpPr>
      <xdr:spPr bwMode="auto">
        <a:xfrm>
          <a:off x="6888692" y="29610051"/>
          <a:ext cx="4935214" cy="13038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7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80</xdr:row>
      <xdr:rowOff>50800</xdr:rowOff>
    </xdr:from>
    <xdr:to>
      <xdr:col>7</xdr:col>
      <xdr:colOff>213990</xdr:colOff>
      <xdr:row>88</xdr:row>
      <xdr:rowOff>60325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96515C4B-ADEF-28E1-1336-DC0AF67EDBEA}"/>
            </a:ext>
          </a:extLst>
        </xdr:cNvPr>
        <xdr:cNvSpPr txBox="1">
          <a:spLocks noChangeArrowheads="1"/>
        </xdr:cNvSpPr>
      </xdr:nvSpPr>
      <xdr:spPr bwMode="auto">
        <a:xfrm>
          <a:off x="923926" y="17360900"/>
          <a:ext cx="4935214" cy="158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8.xml><?xml version="1.0" encoding="utf-8"?>
<xdr:wsDr xmlns:xdr="http://purl.oclc.org/ooxml/drawingml/spreadsheetDrawing" xmlns:a="http://purl.oclc.org/ooxml/drawingml/main">
  <xdr:twoCellAnchor>
    <xdr:from>
      <xdr:col>8</xdr:col>
      <xdr:colOff>455084</xdr:colOff>
      <xdr:row>52</xdr:row>
      <xdr:rowOff>50801</xdr:rowOff>
    </xdr:from>
    <xdr:to>
      <xdr:col>18</xdr:col>
      <xdr:colOff>298657</xdr:colOff>
      <xdr:row>58</xdr:row>
      <xdr:rowOff>190501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63AEA6-561F-4068-8148-0CF5D0597743}"/>
            </a:ext>
          </a:extLst>
        </xdr:cNvPr>
        <xdr:cNvSpPr txBox="1">
          <a:spLocks noChangeArrowheads="1"/>
        </xdr:cNvSpPr>
      </xdr:nvSpPr>
      <xdr:spPr bwMode="auto">
        <a:xfrm>
          <a:off x="6656917" y="15026218"/>
          <a:ext cx="5156407" cy="1155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9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108</xdr:row>
      <xdr:rowOff>50800</xdr:rowOff>
    </xdr:from>
    <xdr:to>
      <xdr:col>7</xdr:col>
      <xdr:colOff>213990</xdr:colOff>
      <xdr:row>114</xdr:row>
      <xdr:rowOff>116417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782860-BB75-4C7C-B8F1-2DD41894C795}"/>
            </a:ext>
          </a:extLst>
        </xdr:cNvPr>
        <xdr:cNvSpPr txBox="1">
          <a:spLocks noChangeArrowheads="1"/>
        </xdr:cNvSpPr>
      </xdr:nvSpPr>
      <xdr:spPr bwMode="auto">
        <a:xfrm>
          <a:off x="930276" y="26054050"/>
          <a:ext cx="4935214" cy="127211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0.xml><?xml version="1.0" encoding="utf-8"?>
<xdr:wsDr xmlns:xdr="http://purl.oclc.org/ooxml/drawingml/spreadsheetDrawing" xmlns:a="http://purl.oclc.org/ooxml/drawingml/main">
  <xdr:twoCellAnchor>
    <xdr:from>
      <xdr:col>7</xdr:col>
      <xdr:colOff>518583</xdr:colOff>
      <xdr:row>57</xdr:row>
      <xdr:rowOff>103717</xdr:rowOff>
    </xdr:from>
    <xdr:to>
      <xdr:col>18</xdr:col>
      <xdr:colOff>338668</xdr:colOff>
      <xdr:row>63</xdr:row>
      <xdr:rowOff>148167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BA6CAC9-7F75-4412-B4EB-A53CF9980621}"/>
            </a:ext>
          </a:extLst>
        </xdr:cNvPr>
        <xdr:cNvSpPr txBox="1">
          <a:spLocks noChangeArrowheads="1"/>
        </xdr:cNvSpPr>
      </xdr:nvSpPr>
      <xdr:spPr bwMode="auto">
        <a:xfrm>
          <a:off x="6170083" y="14772217"/>
          <a:ext cx="6328835" cy="10075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1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56</xdr:row>
      <xdr:rowOff>50800</xdr:rowOff>
    </xdr:from>
    <xdr:to>
      <xdr:col>7</xdr:col>
      <xdr:colOff>213990</xdr:colOff>
      <xdr:row>64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41E7DF-FA17-41E1-AFE9-CE67768F18BB}"/>
            </a:ext>
          </a:extLst>
        </xdr:cNvPr>
        <xdr:cNvSpPr txBox="1">
          <a:spLocks noChangeArrowheads="1"/>
        </xdr:cNvSpPr>
      </xdr:nvSpPr>
      <xdr:spPr bwMode="auto">
        <a:xfrm>
          <a:off x="923926" y="19259550"/>
          <a:ext cx="4935214" cy="158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2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69</xdr:row>
      <xdr:rowOff>50801</xdr:rowOff>
    </xdr:from>
    <xdr:to>
      <xdr:col>7</xdr:col>
      <xdr:colOff>213990</xdr:colOff>
      <xdr:row>75</xdr:row>
      <xdr:rowOff>95251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626C64D-6A60-405F-87DD-0BDB8FFD8514}"/>
            </a:ext>
          </a:extLst>
        </xdr:cNvPr>
        <xdr:cNvSpPr txBox="1">
          <a:spLocks noChangeArrowheads="1"/>
        </xdr:cNvSpPr>
      </xdr:nvSpPr>
      <xdr:spPr bwMode="auto">
        <a:xfrm>
          <a:off x="930276" y="16962968"/>
          <a:ext cx="4988131" cy="1250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3.xml><?xml version="1.0" encoding="utf-8"?>
<xdr:wsDr xmlns:xdr="http://purl.oclc.org/ooxml/drawingml/spreadsheetDrawing" xmlns:a="http://purl.oclc.org/ooxml/drawingml/main">
  <xdr:twoCellAnchor>
    <xdr:from>
      <xdr:col>9</xdr:col>
      <xdr:colOff>295275</xdr:colOff>
      <xdr:row>53</xdr:row>
      <xdr:rowOff>124884</xdr:rowOff>
    </xdr:from>
    <xdr:to>
      <xdr:col>17</xdr:col>
      <xdr:colOff>478572</xdr:colOff>
      <xdr:row>60</xdr:row>
      <xdr:rowOff>158751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68A382-78A8-4120-B143-D8AE7885C794}"/>
            </a:ext>
          </a:extLst>
        </xdr:cNvPr>
        <xdr:cNvSpPr txBox="1">
          <a:spLocks noChangeArrowheads="1"/>
        </xdr:cNvSpPr>
      </xdr:nvSpPr>
      <xdr:spPr bwMode="auto">
        <a:xfrm>
          <a:off x="7026275" y="12539134"/>
          <a:ext cx="4935214" cy="1282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4.xml><?xml version="1.0" encoding="utf-8"?>
<xdr:wsDr xmlns:xdr="http://purl.oclc.org/ooxml/drawingml/spreadsheetDrawing" xmlns:a="http://purl.oclc.org/ooxml/drawingml/main">
  <xdr:twoCellAnchor>
    <xdr:from>
      <xdr:col>9</xdr:col>
      <xdr:colOff>231776</xdr:colOff>
      <xdr:row>51</xdr:row>
      <xdr:rowOff>29634</xdr:rowOff>
    </xdr:from>
    <xdr:to>
      <xdr:col>17</xdr:col>
      <xdr:colOff>415073</xdr:colOff>
      <xdr:row>58</xdr:row>
      <xdr:rowOff>158751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0DE180E-2F08-4DF2-A902-85DDA287155E}"/>
            </a:ext>
          </a:extLst>
        </xdr:cNvPr>
        <xdr:cNvSpPr txBox="1">
          <a:spLocks noChangeArrowheads="1"/>
        </xdr:cNvSpPr>
      </xdr:nvSpPr>
      <xdr:spPr bwMode="auto">
        <a:xfrm>
          <a:off x="6962776" y="13354051"/>
          <a:ext cx="4935214" cy="129328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5.xml><?xml version="1.0" encoding="utf-8"?>
<xdr:wsDr xmlns:xdr="http://purl.oclc.org/ooxml/drawingml/spreadsheetDrawing" xmlns:a="http://purl.oclc.org/ooxml/drawingml/main">
  <xdr:twoCellAnchor>
    <xdr:from>
      <xdr:col>8</xdr:col>
      <xdr:colOff>252942</xdr:colOff>
      <xdr:row>53</xdr:row>
      <xdr:rowOff>10583</xdr:rowOff>
    </xdr:from>
    <xdr:to>
      <xdr:col>18</xdr:col>
      <xdr:colOff>444500</xdr:colOff>
      <xdr:row>59</xdr:row>
      <xdr:rowOff>95251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8EE77B-BD97-4782-9C0C-7BBB8C2F482C}"/>
            </a:ext>
          </a:extLst>
        </xdr:cNvPr>
        <xdr:cNvSpPr txBox="1">
          <a:spLocks noChangeArrowheads="1"/>
        </xdr:cNvSpPr>
      </xdr:nvSpPr>
      <xdr:spPr bwMode="auto">
        <a:xfrm>
          <a:off x="6454775" y="12255500"/>
          <a:ext cx="5610225" cy="113241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6.xml><?xml version="1.0" encoding="utf-8"?>
<xdr:wsDr xmlns:xdr="http://purl.oclc.org/ooxml/drawingml/spreadsheetDrawing" xmlns:a="http://purl.oclc.org/ooxml/drawingml/main">
  <xdr:twoCellAnchor>
    <xdr:from>
      <xdr:col>8</xdr:col>
      <xdr:colOff>306917</xdr:colOff>
      <xdr:row>51</xdr:row>
      <xdr:rowOff>19051</xdr:rowOff>
    </xdr:from>
    <xdr:to>
      <xdr:col>18</xdr:col>
      <xdr:colOff>245740</xdr:colOff>
      <xdr:row>56</xdr:row>
      <xdr:rowOff>190501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FD0C26-AA37-422C-A327-B34930025132}"/>
            </a:ext>
          </a:extLst>
        </xdr:cNvPr>
        <xdr:cNvSpPr txBox="1">
          <a:spLocks noChangeArrowheads="1"/>
        </xdr:cNvSpPr>
      </xdr:nvSpPr>
      <xdr:spPr bwMode="auto">
        <a:xfrm>
          <a:off x="6508750" y="14666384"/>
          <a:ext cx="5410407" cy="933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7.xml><?xml version="1.0" encoding="utf-8"?>
<xdr:wsDr xmlns:xdr="http://purl.oclc.org/ooxml/drawingml/spreadsheetDrawing" xmlns:a="http://purl.oclc.org/ooxml/drawingml/main">
  <xdr:twoCellAnchor>
    <xdr:from>
      <xdr:col>9</xdr:col>
      <xdr:colOff>51859</xdr:colOff>
      <xdr:row>52</xdr:row>
      <xdr:rowOff>124883</xdr:rowOff>
    </xdr:from>
    <xdr:to>
      <xdr:col>18</xdr:col>
      <xdr:colOff>34073</xdr:colOff>
      <xdr:row>59</xdr:row>
      <xdr:rowOff>63500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ABCCE9-65EB-46AB-B48E-F5B2FB60D0D5}"/>
            </a:ext>
          </a:extLst>
        </xdr:cNvPr>
        <xdr:cNvSpPr txBox="1">
          <a:spLocks noChangeArrowheads="1"/>
        </xdr:cNvSpPr>
      </xdr:nvSpPr>
      <xdr:spPr bwMode="auto">
        <a:xfrm>
          <a:off x="6772276" y="12285133"/>
          <a:ext cx="4935214" cy="1155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8.xml><?xml version="1.0" encoding="utf-8"?>
<xdr:wsDr xmlns:xdr="http://purl.oclc.org/ooxml/drawingml/spreadsheetDrawing" xmlns:a="http://purl.oclc.org/ooxml/drawingml/main">
  <xdr:twoCellAnchor>
    <xdr:from>
      <xdr:col>9</xdr:col>
      <xdr:colOff>30692</xdr:colOff>
      <xdr:row>52</xdr:row>
      <xdr:rowOff>124883</xdr:rowOff>
    </xdr:from>
    <xdr:to>
      <xdr:col>18</xdr:col>
      <xdr:colOff>12906</xdr:colOff>
      <xdr:row>59</xdr:row>
      <xdr:rowOff>148167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B5F5168-460C-4DF7-B605-DBE944DDB5E0}"/>
            </a:ext>
          </a:extLst>
        </xdr:cNvPr>
        <xdr:cNvSpPr txBox="1">
          <a:spLocks noChangeArrowheads="1"/>
        </xdr:cNvSpPr>
      </xdr:nvSpPr>
      <xdr:spPr bwMode="auto">
        <a:xfrm>
          <a:off x="6751109" y="12285133"/>
          <a:ext cx="4935214" cy="1240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19.xml><?xml version="1.0" encoding="utf-8"?>
<xdr:wsDr xmlns:xdr="http://purl.oclc.org/ooxml/drawingml/spreadsheetDrawing" xmlns:a="http://purl.oclc.org/ooxml/drawingml/main">
  <xdr:twoCellAnchor>
    <xdr:from>
      <xdr:col>8</xdr:col>
      <xdr:colOff>178860</xdr:colOff>
      <xdr:row>53</xdr:row>
      <xdr:rowOff>29633</xdr:rowOff>
    </xdr:from>
    <xdr:to>
      <xdr:col>17</xdr:col>
      <xdr:colOff>245740</xdr:colOff>
      <xdr:row>60</xdr:row>
      <xdr:rowOff>31750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740AE69-4C99-4FA4-90AA-08162B5D4F5E}"/>
            </a:ext>
          </a:extLst>
        </xdr:cNvPr>
        <xdr:cNvSpPr txBox="1">
          <a:spLocks noChangeArrowheads="1"/>
        </xdr:cNvSpPr>
      </xdr:nvSpPr>
      <xdr:spPr bwMode="auto">
        <a:xfrm>
          <a:off x="6380693" y="12443883"/>
          <a:ext cx="4935214" cy="1250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0.xml><?xml version="1.0" encoding="utf-8"?>
<xdr:wsDr xmlns:xdr="http://purl.oclc.org/ooxml/drawingml/spreadsheetDrawing" xmlns:a="http://purl.oclc.org/ooxml/drawingml/main">
  <xdr:twoCellAnchor>
    <xdr:from>
      <xdr:col>8</xdr:col>
      <xdr:colOff>485776</xdr:colOff>
      <xdr:row>51</xdr:row>
      <xdr:rowOff>124883</xdr:rowOff>
    </xdr:from>
    <xdr:to>
      <xdr:col>17</xdr:col>
      <xdr:colOff>552656</xdr:colOff>
      <xdr:row>59</xdr:row>
      <xdr:rowOff>105834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42299F-4E17-4515-A574-AF1025882439}"/>
            </a:ext>
          </a:extLst>
        </xdr:cNvPr>
        <xdr:cNvSpPr txBox="1">
          <a:spLocks noChangeArrowheads="1"/>
        </xdr:cNvSpPr>
      </xdr:nvSpPr>
      <xdr:spPr bwMode="auto">
        <a:xfrm>
          <a:off x="6687609" y="12327466"/>
          <a:ext cx="4935214" cy="13462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1.xml><?xml version="1.0" encoding="utf-8"?>
<xdr:wsDr xmlns:xdr="http://purl.oclc.org/ooxml/drawingml/spreadsheetDrawing" xmlns:a="http://purl.oclc.org/ooxml/drawingml/main">
  <xdr:twoCellAnchor>
    <xdr:from>
      <xdr:col>2</xdr:col>
      <xdr:colOff>41275</xdr:colOff>
      <xdr:row>56</xdr:row>
      <xdr:rowOff>50801</xdr:rowOff>
    </xdr:from>
    <xdr:to>
      <xdr:col>8</xdr:col>
      <xdr:colOff>285750</xdr:colOff>
      <xdr:row>61</xdr:row>
      <xdr:rowOff>169335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F16B8CB-2272-45BF-8170-5BEFD007B6A9}"/>
            </a:ext>
          </a:extLst>
        </xdr:cNvPr>
        <xdr:cNvSpPr txBox="1">
          <a:spLocks noChangeArrowheads="1"/>
        </xdr:cNvSpPr>
      </xdr:nvSpPr>
      <xdr:spPr bwMode="auto">
        <a:xfrm>
          <a:off x="930275" y="12708468"/>
          <a:ext cx="5557308" cy="1123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2.xml><?xml version="1.0" encoding="utf-8"?>
<xdr:wsDr xmlns:xdr="http://purl.oclc.org/ooxml/drawingml/spreadsheetDrawing" xmlns:a="http://purl.oclc.org/ooxml/drawingml/main">
  <xdr:twoCellAnchor>
    <xdr:from>
      <xdr:col>8</xdr:col>
      <xdr:colOff>305859</xdr:colOff>
      <xdr:row>51</xdr:row>
      <xdr:rowOff>135467</xdr:rowOff>
    </xdr:from>
    <xdr:to>
      <xdr:col>18</xdr:col>
      <xdr:colOff>74083</xdr:colOff>
      <xdr:row>58</xdr:row>
      <xdr:rowOff>158750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FAA880A-0B06-4D38-AE40-44A96AF60388}"/>
            </a:ext>
          </a:extLst>
        </xdr:cNvPr>
        <xdr:cNvSpPr txBox="1">
          <a:spLocks noChangeArrowheads="1"/>
        </xdr:cNvSpPr>
      </xdr:nvSpPr>
      <xdr:spPr bwMode="auto">
        <a:xfrm>
          <a:off x="6507692" y="13015384"/>
          <a:ext cx="5335058" cy="118744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3.xml><?xml version="1.0" encoding="utf-8"?>
<xdr:wsDr xmlns:xdr="http://purl.oclc.org/ooxml/drawingml/spreadsheetDrawing" xmlns:a="http://purl.oclc.org/ooxml/drawingml/main">
  <xdr:twoCellAnchor>
    <xdr:from>
      <xdr:col>8</xdr:col>
      <xdr:colOff>506943</xdr:colOff>
      <xdr:row>51</xdr:row>
      <xdr:rowOff>61383</xdr:rowOff>
    </xdr:from>
    <xdr:to>
      <xdr:col>17</xdr:col>
      <xdr:colOff>499740</xdr:colOff>
      <xdr:row>60</xdr:row>
      <xdr:rowOff>113241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E4FECA1-95C3-48A8-94F6-4DF3DBB1AC0D}"/>
            </a:ext>
          </a:extLst>
        </xdr:cNvPr>
        <xdr:cNvSpPr txBox="1">
          <a:spLocks noChangeArrowheads="1"/>
        </xdr:cNvSpPr>
      </xdr:nvSpPr>
      <xdr:spPr bwMode="auto">
        <a:xfrm>
          <a:off x="6708776" y="12263966"/>
          <a:ext cx="4935214" cy="16181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4.xml><?xml version="1.0" encoding="utf-8"?>
<xdr:wsDr xmlns:xdr="http://purl.oclc.org/ooxml/drawingml/spreadsheetDrawing" xmlns:a="http://purl.oclc.org/ooxml/drawingml/main">
  <xdr:twoCellAnchor>
    <xdr:from>
      <xdr:col>8</xdr:col>
      <xdr:colOff>200026</xdr:colOff>
      <xdr:row>52</xdr:row>
      <xdr:rowOff>114300</xdr:rowOff>
    </xdr:from>
    <xdr:to>
      <xdr:col>17</xdr:col>
      <xdr:colOff>266906</xdr:colOff>
      <xdr:row>61</xdr:row>
      <xdr:rowOff>113241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8E1120-1943-4543-881F-607F9A54B6DB}"/>
            </a:ext>
          </a:extLst>
        </xdr:cNvPr>
        <xdr:cNvSpPr txBox="1">
          <a:spLocks noChangeArrowheads="1"/>
        </xdr:cNvSpPr>
      </xdr:nvSpPr>
      <xdr:spPr bwMode="auto">
        <a:xfrm>
          <a:off x="6401859" y="12285133"/>
          <a:ext cx="4935214" cy="16181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drawings/drawing25.xml><?xml version="1.0" encoding="utf-8"?>
<xdr:wsDr xmlns:xdr="http://purl.oclc.org/ooxml/drawingml/spreadsheetDrawing" xmlns:a="http://purl.oclc.org/ooxml/drawingml/main">
  <xdr:twoCellAnchor>
    <xdr:from>
      <xdr:col>2</xdr:col>
      <xdr:colOff>41276</xdr:colOff>
      <xdr:row>53</xdr:row>
      <xdr:rowOff>50800</xdr:rowOff>
    </xdr:from>
    <xdr:to>
      <xdr:col>14</xdr:col>
      <xdr:colOff>213990</xdr:colOff>
      <xdr:row>61</xdr:row>
      <xdr:rowOff>60325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56E1A0A-C1B5-40C5-89CD-35D3F99EC750}"/>
            </a:ext>
          </a:extLst>
        </xdr:cNvPr>
        <xdr:cNvSpPr txBox="1">
          <a:spLocks noChangeArrowheads="1"/>
        </xdr:cNvSpPr>
      </xdr:nvSpPr>
      <xdr:spPr bwMode="auto">
        <a:xfrm>
          <a:off x="923926" y="17653000"/>
          <a:ext cx="4935214" cy="158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8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Вредностите на здравствените услуги во кварталите се 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задолжително цели броеви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 без децимали ). Не сме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a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т да се внесуваат други знаци затоа што ќе јави грешка.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треба да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се брише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некој внесен податок тоа правете го со 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Означете ја ќелијата во која треба да се брише податокот и  тогаш притиснете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delete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  <a:endParaRPr lang="en-US" sz="900" b="0" i="0" u="none" strike="noStrike" baseline="0%">
            <a:solidFill>
              <a:sysClr val="windowText" lastClr="000000"/>
            </a:solidFill>
            <a:latin typeface="Calibri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Ако податокот го избришете со 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Space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(</a:t>
          </a:r>
          <a:r>
            <a:rPr lang="en-US" sz="900" b="0" i="0" u="none" strike="noStrike" baseline="0%">
              <a:solidFill>
                <a:sysClr val="windowText" lastClr="000000"/>
              </a:solidFill>
              <a:latin typeface="Calibri"/>
            </a:rPr>
            <a:t> 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големата типка за проред) тогаш ќе се јави грешка во колоните 9 и 10.  </a:t>
          </a:r>
        </a:p>
        <a:p>
          <a:pPr algn="l" rtl="0">
            <a:lnSpc>
              <a:spcPts val="800"/>
            </a:lnSpc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Податоците се пополнуваат само во полињата што се</a:t>
          </a:r>
          <a:r>
            <a:rPr lang="mk-MK" sz="900" b="1" i="0" u="none" strike="noStrike" baseline="0%">
              <a:solidFill>
                <a:sysClr val="windowText" lastClr="000000"/>
              </a:solidFill>
              <a:latin typeface="Calibri"/>
            </a:rPr>
            <a:t> означени со жолто, сино и виолетово</a:t>
          </a: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.</a:t>
          </a:r>
        </a:p>
        <a:p>
          <a:pPr algn="l" rtl="0">
            <a:defRPr sz="1000"/>
          </a:pPr>
          <a:r>
            <a:rPr lang="mk-MK" sz="900" b="0" i="0" u="none" strike="noStrike" baseline="0%">
              <a:solidFill>
                <a:sysClr val="windowText" lastClr="000000"/>
              </a:solidFill>
              <a:latin typeface="Calibri"/>
            </a:rPr>
            <a:t>Прво се пополнува образецот електронски, истиот се печати и потпишан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purl.oclc.org/ooxml/officeDocument/relationships/drawing" Target="../drawings/drawing3.xml"/><Relationship Id="rId1" Type="http://purl.oclc.org/ooxml/officeDocument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purl.oclc.org/ooxml/officeDocument/relationships/drawing" Target="../drawings/drawing4.xml"/><Relationship Id="rId1" Type="http://purl.oclc.org/ooxml/officeDocument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purl.oclc.org/ooxml/officeDocument/relationships/drawing" Target="../drawings/drawing5.xml"/><Relationship Id="rId1" Type="http://purl.oclc.org/ooxml/officeDocument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purl.oclc.org/ooxml/officeDocument/relationships/drawing" Target="../drawings/drawing6.xml"/><Relationship Id="rId1" Type="http://purl.oclc.org/ooxml/officeDocument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purl.oclc.org/ooxml/officeDocument/relationships/drawing" Target="../drawings/drawing7.xml"/><Relationship Id="rId1" Type="http://purl.oclc.org/ooxml/officeDocument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purl.oclc.org/ooxml/officeDocument/relationships/drawing" Target="../drawings/drawing8.xml"/><Relationship Id="rId1" Type="http://purl.oclc.org/ooxml/officeDocument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purl.oclc.org/ooxml/officeDocument/relationships/drawing" Target="../drawings/drawing9.xml"/><Relationship Id="rId1" Type="http://purl.oclc.org/ooxml/officeDocument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purl.oclc.org/ooxml/officeDocument/relationships/drawing" Target="../drawings/drawing10.xml"/><Relationship Id="rId1" Type="http://purl.oclc.org/ooxml/officeDocument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purl.oclc.org/ooxml/officeDocument/relationships/drawing" Target="../drawings/drawing11.xml"/><Relationship Id="rId1" Type="http://purl.oclc.org/ooxml/officeDocument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purl.oclc.org/ooxml/officeDocument/relationships/drawing" Target="../drawings/drawing12.xml"/><Relationship Id="rId1" Type="http://purl.oclc.org/ooxml/officeDocument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purl.oclc.org/ooxml/officeDocument/relationships/drawing" Target="../drawings/drawing13.xml"/><Relationship Id="rId1" Type="http://purl.oclc.org/ooxml/officeDocument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purl.oclc.org/ooxml/officeDocument/relationships/drawing" Target="../drawings/drawing14.xml"/><Relationship Id="rId1" Type="http://purl.oclc.org/ooxml/officeDocument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purl.oclc.org/ooxml/officeDocument/relationships/drawing" Target="../drawings/drawing15.xml"/><Relationship Id="rId1" Type="http://purl.oclc.org/ooxml/officeDocument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purl.oclc.org/ooxml/officeDocument/relationships/drawing" Target="../drawings/drawing16.xml"/><Relationship Id="rId1" Type="http://purl.oclc.org/ooxml/officeDocument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purl.oclc.org/ooxml/officeDocument/relationships/drawing" Target="../drawings/drawing17.xml"/><Relationship Id="rId1" Type="http://purl.oclc.org/ooxml/officeDocument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purl.oclc.org/ooxml/officeDocument/relationships/drawing" Target="../drawings/drawing18.xml"/><Relationship Id="rId1" Type="http://purl.oclc.org/ooxml/officeDocument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purl.oclc.org/ooxml/officeDocument/relationships/drawing" Target="../drawings/drawing19.xml"/><Relationship Id="rId1" Type="http://purl.oclc.org/ooxml/officeDocument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purl.oclc.org/ooxml/officeDocument/relationships/drawing" Target="../drawings/drawing20.xml"/><Relationship Id="rId1" Type="http://purl.oclc.org/ooxml/officeDocument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purl.oclc.org/ooxml/officeDocument/relationships/drawing" Target="../drawings/drawing21.xml"/><Relationship Id="rId1" Type="http://purl.oclc.org/ooxml/officeDocument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purl.oclc.org/ooxml/officeDocument/relationships/drawing" Target="../drawings/drawing22.xml"/><Relationship Id="rId1" Type="http://purl.oclc.org/ooxml/officeDocument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purl.oclc.org/ooxml/officeDocument/relationships/drawing" Target="../drawings/drawing23.xml"/><Relationship Id="rId1" Type="http://purl.oclc.org/ooxml/officeDocument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purl.oclc.org/ooxml/officeDocument/relationships/drawing" Target="../drawings/drawing24.xml"/><Relationship Id="rId1" Type="http://purl.oclc.org/ooxml/officeDocument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purl.oclc.org/ooxml/officeDocument/relationships/drawing" Target="../drawings/drawing25.xml"/><Relationship Id="rId1" Type="http://purl.oclc.org/ooxml/officeDocument/relationships/printerSettings" Target="../printerSettings/printerSettings25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8BD5-F3B1-445D-BC1F-13D4ABB6DC52}">
  <sheetPr>
    <tabColor theme="0" tint="-0.14999847407452621"/>
  </sheetPr>
  <dimension ref="B2:AA31"/>
  <sheetViews>
    <sheetView tabSelected="1" workbookViewId="0">
      <selection activeCell="C8" sqref="C8:O8"/>
    </sheetView>
  </sheetViews>
  <sheetFormatPr defaultRowHeight="12.5" x14ac:dyDescent="0.25"/>
  <sheetData>
    <row r="2" spans="2:27" s="6" customFormat="1" ht="15.5" x14ac:dyDescent="0.35">
      <c r="B2" s="288" t="s">
        <v>1041</v>
      </c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152"/>
      <c r="Q2" s="152"/>
      <c r="R2" s="152"/>
      <c r="S2" s="152"/>
      <c r="T2" s="152"/>
      <c r="U2" s="152"/>
      <c r="AA2" s="59"/>
    </row>
    <row r="3" spans="2:27" s="6" customFormat="1" ht="56" customHeight="1" x14ac:dyDescent="0.35">
      <c r="B3" s="287" t="s">
        <v>1644</v>
      </c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112"/>
      <c r="Q3" s="112"/>
      <c r="R3" s="112"/>
      <c r="S3" s="112"/>
      <c r="T3" s="112"/>
      <c r="U3" s="112"/>
      <c r="AA3" s="59"/>
    </row>
    <row r="6" spans="2:27" x14ac:dyDescent="0.25">
      <c r="D6" s="153"/>
    </row>
    <row r="7" spans="2:27" x14ac:dyDescent="0.25">
      <c r="C7" s="154"/>
    </row>
    <row r="8" spans="2:27" ht="15" customHeight="1" x14ac:dyDescent="0.25">
      <c r="C8" s="285" t="s">
        <v>1579</v>
      </c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</row>
    <row r="9" spans="2:27" ht="15" customHeight="1" x14ac:dyDescent="0.25">
      <c r="C9" s="286" t="s">
        <v>1562</v>
      </c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154"/>
      <c r="Q9" s="154"/>
      <c r="R9" s="154"/>
    </row>
    <row r="10" spans="2:27" ht="15" customHeight="1" x14ac:dyDescent="0.25">
      <c r="C10" s="286" t="s">
        <v>1563</v>
      </c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</row>
    <row r="11" spans="2:27" ht="15" customHeight="1" x14ac:dyDescent="0.25">
      <c r="C11" s="286" t="s">
        <v>1567</v>
      </c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</row>
    <row r="12" spans="2:27" ht="15" customHeight="1" x14ac:dyDescent="0.25">
      <c r="C12" s="286" t="s">
        <v>1568</v>
      </c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</row>
    <row r="13" spans="2:27" ht="26.5" customHeight="1" x14ac:dyDescent="0.25">
      <c r="C13" s="286" t="s">
        <v>1569</v>
      </c>
      <c r="D13" s="286"/>
      <c r="E13" s="286"/>
      <c r="F13" s="286"/>
      <c r="G13" s="286"/>
      <c r="H13" s="286"/>
      <c r="I13" s="286"/>
      <c r="J13" s="286"/>
      <c r="K13" s="286"/>
      <c r="L13" s="286"/>
      <c r="M13" s="286"/>
      <c r="N13" s="286"/>
      <c r="O13" s="286"/>
    </row>
    <row r="14" spans="2:27" x14ac:dyDescent="0.25">
      <c r="C14" s="286" t="s">
        <v>1580</v>
      </c>
      <c r="D14" s="286"/>
      <c r="E14" s="286"/>
      <c r="F14" s="286"/>
      <c r="G14" s="286"/>
      <c r="H14" s="286"/>
      <c r="I14" s="286"/>
      <c r="J14" s="286"/>
      <c r="K14" s="286"/>
      <c r="L14" s="286"/>
      <c r="M14" s="286"/>
      <c r="N14" s="286"/>
      <c r="O14" s="286"/>
    </row>
    <row r="15" spans="2:27" ht="29" customHeight="1" x14ac:dyDescent="0.25">
      <c r="C15" s="286" t="s">
        <v>1581</v>
      </c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</row>
    <row r="16" spans="2:27" ht="25.5" customHeight="1" x14ac:dyDescent="0.25">
      <c r="C16" s="286" t="s">
        <v>1582</v>
      </c>
      <c r="D16" s="286"/>
      <c r="E16" s="286"/>
      <c r="F16" s="286"/>
      <c r="G16" s="286"/>
      <c r="H16" s="286"/>
      <c r="I16" s="286"/>
      <c r="J16" s="286"/>
      <c r="K16" s="286"/>
      <c r="L16" s="286"/>
      <c r="M16" s="286"/>
      <c r="N16" s="286"/>
      <c r="O16" s="286"/>
    </row>
    <row r="17" spans="3:15" ht="28" customHeight="1" x14ac:dyDescent="0.25">
      <c r="C17" s="286" t="s">
        <v>1583</v>
      </c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</row>
    <row r="18" spans="3:15" ht="29.5" customHeight="1" x14ac:dyDescent="0.25">
      <c r="C18" s="286" t="s">
        <v>1584</v>
      </c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</row>
    <row r="19" spans="3:15" ht="29.5" customHeight="1" x14ac:dyDescent="0.25">
      <c r="C19" s="284" t="s">
        <v>1585</v>
      </c>
      <c r="D19" s="284"/>
      <c r="E19" s="284"/>
      <c r="F19" s="284"/>
      <c r="G19" s="284"/>
      <c r="H19" s="284"/>
      <c r="I19" s="284"/>
      <c r="J19" s="284"/>
      <c r="K19" s="284"/>
      <c r="L19" s="284"/>
      <c r="M19" s="284"/>
      <c r="N19" s="284"/>
      <c r="O19" s="284"/>
    </row>
    <row r="20" spans="3:15" ht="15" customHeight="1" x14ac:dyDescent="0.25">
      <c r="C20" s="284" t="s">
        <v>1586</v>
      </c>
      <c r="D20" s="284"/>
      <c r="E20" s="284"/>
      <c r="F20" s="284"/>
      <c r="G20" s="284"/>
      <c r="H20" s="284"/>
      <c r="I20" s="284"/>
      <c r="J20" s="284"/>
      <c r="K20" s="284"/>
      <c r="L20" s="284"/>
      <c r="M20" s="284"/>
      <c r="N20" s="284"/>
      <c r="O20" s="284"/>
    </row>
    <row r="21" spans="3:15" ht="15" customHeight="1" x14ac:dyDescent="0.25">
      <c r="C21" s="284" t="s">
        <v>1587</v>
      </c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</row>
    <row r="22" spans="3:15" ht="15" customHeight="1" x14ac:dyDescent="0.25">
      <c r="C22" s="284" t="s">
        <v>1588</v>
      </c>
      <c r="D22" s="284"/>
      <c r="E22" s="284"/>
      <c r="F22" s="284"/>
      <c r="G22" s="284"/>
      <c r="H22" s="284"/>
      <c r="I22" s="284"/>
      <c r="J22" s="284"/>
      <c r="K22" s="284"/>
      <c r="L22" s="284"/>
      <c r="M22" s="284"/>
      <c r="N22" s="284"/>
      <c r="O22" s="284"/>
    </row>
    <row r="23" spans="3:15" ht="15" customHeight="1" x14ac:dyDescent="0.25">
      <c r="C23" s="284" t="s">
        <v>1589</v>
      </c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</row>
    <row r="24" spans="3:15" ht="31" customHeight="1" x14ac:dyDescent="0.25">
      <c r="C24" s="284" t="s">
        <v>1590</v>
      </c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</row>
    <row r="25" spans="3:15" ht="15" customHeight="1" x14ac:dyDescent="0.25">
      <c r="C25" s="284" t="s">
        <v>1591</v>
      </c>
      <c r="D25" s="284"/>
      <c r="E25" s="284"/>
      <c r="F25" s="284"/>
      <c r="G25" s="284"/>
      <c r="H25" s="284"/>
      <c r="I25" s="284"/>
      <c r="J25" s="284"/>
      <c r="K25" s="284"/>
      <c r="L25" s="284"/>
      <c r="M25" s="284"/>
      <c r="N25" s="284"/>
      <c r="O25" s="284"/>
    </row>
    <row r="26" spans="3:15" ht="15" customHeight="1" x14ac:dyDescent="0.25">
      <c r="C26" s="284" t="s">
        <v>1592</v>
      </c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</row>
    <row r="27" spans="3:15" ht="15" customHeight="1" x14ac:dyDescent="0.25">
      <c r="C27" s="284" t="s">
        <v>1593</v>
      </c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</row>
    <row r="28" spans="3:15" ht="15" customHeight="1" x14ac:dyDescent="0.25">
      <c r="C28" s="284" t="s">
        <v>1594</v>
      </c>
      <c r="D28" s="284"/>
      <c r="E28" s="284"/>
      <c r="F28" s="284"/>
      <c r="G28" s="284"/>
      <c r="H28" s="284"/>
      <c r="I28" s="284"/>
      <c r="J28" s="284"/>
      <c r="K28" s="284"/>
      <c r="L28" s="284"/>
      <c r="M28" s="284"/>
      <c r="N28" s="284"/>
      <c r="O28" s="284"/>
    </row>
    <row r="29" spans="3:15" ht="15" customHeight="1" x14ac:dyDescent="0.25">
      <c r="C29" s="284" t="s">
        <v>1595</v>
      </c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</row>
    <row r="30" spans="3:15" ht="15" customHeight="1" x14ac:dyDescent="0.25">
      <c r="C30" s="284" t="s">
        <v>1596</v>
      </c>
      <c r="D30" s="284"/>
      <c r="E30" s="284"/>
      <c r="F30" s="284"/>
      <c r="G30" s="284"/>
      <c r="H30" s="284"/>
      <c r="I30" s="284"/>
      <c r="J30" s="284"/>
      <c r="K30" s="284"/>
      <c r="L30" s="284"/>
      <c r="M30" s="284"/>
      <c r="N30" s="284"/>
      <c r="O30" s="284"/>
    </row>
    <row r="31" spans="3:15" ht="15" customHeight="1" x14ac:dyDescent="0.25">
      <c r="C31" s="284" t="s">
        <v>1597</v>
      </c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</row>
  </sheetData>
  <sheetProtection algorithmName="SHA-512" hashValue="Bplbg+taaKARZSLvjT0RDGibt6w11t1Ar7+Ly40mq64VaOC7HAysbTfi6MOHPyX43B43IeniW44KpntSFVRDdw==" saltValue="Klg2It4B+L6oaeCbw6OAjQ==" spinCount="100000" sheet="1" objects="1" scenarios="1"/>
  <mergeCells count="26">
    <mergeCell ref="B3:O3"/>
    <mergeCell ref="B2:O2"/>
    <mergeCell ref="C24:O24"/>
    <mergeCell ref="C14:O14"/>
    <mergeCell ref="C15:O15"/>
    <mergeCell ref="C16:O16"/>
    <mergeCell ref="C17:O17"/>
    <mergeCell ref="C10:O10"/>
    <mergeCell ref="C11:O11"/>
    <mergeCell ref="C12:O12"/>
    <mergeCell ref="C13:O13"/>
    <mergeCell ref="C31:O31"/>
    <mergeCell ref="C8:O8"/>
    <mergeCell ref="C25:O25"/>
    <mergeCell ref="C26:O26"/>
    <mergeCell ref="C27:O27"/>
    <mergeCell ref="C28:O28"/>
    <mergeCell ref="C29:O29"/>
    <mergeCell ref="C30:O30"/>
    <mergeCell ref="C18:O18"/>
    <mergeCell ref="C19:O19"/>
    <mergeCell ref="C20:O20"/>
    <mergeCell ref="C21:O21"/>
    <mergeCell ref="C22:O22"/>
    <mergeCell ref="C23:O23"/>
    <mergeCell ref="C9:O9"/>
  </mergeCells>
  <hyperlinks>
    <hyperlink ref="C9:O9" location="'План-ДСГ-MDC-B'!G8" display="Главна дијагностичка категорија (ДСГ групи: B01-B81) БОЛЕСТИ И ПОРЕМЕТУВАЊА НА НЕРВНИОТ  СИСТЕМ" xr:uid="{3DC3117B-D3B7-401B-9980-2A0A57035DDF}"/>
    <hyperlink ref="C8:O8" location="'План-ДСГ-MDC-A'!G8" display="Главна дијагностичка категорија (ДСГ групи: A01-A42) ТРАНСПЛАНТАЦИИ, ЕКСПЛАНТАЦИЈА, МЕХАНИЧКА ВЕНТИЛАЦИЈА И СЛ." xr:uid="{E884517B-A6FB-4FCF-A981-E01A904A3F23}"/>
    <hyperlink ref="C10:O10" location="'План-ДСГ-MDC-C'!G8" display="Главна дијагностичка категорија (ДСГ групи: C01-C63, Пакети ХОМ1-ХОМ14) БОЛЕСТИ И ПОРЕМЕТУВАЊА НА ОКОТО" xr:uid="{6DD2469E-4C66-4F04-88FA-137E6A009052}"/>
    <hyperlink ref="C11:O11" location="'План-ДСГ-MDC-D'!G8" display="Главна дијагностичка категорија (ДСГ групи: D01-D67) БОЛЕСТИ И ПОРЕМЕТУВАЊА НА УВО НОС И ГРЛО" xr:uid="{9927DBED-02BB-4B43-A79F-3E25F744289D}"/>
    <hyperlink ref="C12:O12" location="'План-ДСГ-MDC-E'!G8" display="Главна дијагностичка категорија (ДСГ групи: E01-E75, ТБЦ1-ТБЦ3) БОЛЕСТИ И ПОРЕМЕТУВАЊА НА РЕСПИРАТОРЕН СИСТЕМ" xr:uid="{8ED05266-00F2-4433-AEAB-0FB15F2A53C0}"/>
    <hyperlink ref="C13:O13" location="'План-ДСГ-MDC-F'!G8" display="Главна дијагностичка категорија (ДСГ групи: F01-F75, РТС1-РТС2, БЛК1-БЛК11) БОЛЕСТИ И ПОРЕМЕТУВАЊА НА ЦИРКУЛАТОРЕН СИСТЕМ" xr:uid="{BC9A88C2-AD09-469E-9458-089DEF6AD93E}"/>
    <hyperlink ref="C14:O14" location="'План-ДСГ-MDC-G'!G8" display="Главна дијагностичка категорија (ДСГ групи: G01-G70, БЛГ1) БОЛЕСТИ И ПОРЕМЕТУВАЊА НА ДИГЕСТИВЕН СИСТЕМ " xr:uid="{EE6CE5B0-6EF0-4307-BC73-866795282C75}"/>
    <hyperlink ref="C15:O15" location="'План-ДСГ-MDC-H'!G8" display="Главна дијагностичка категорија (ДСГ групи: H01-H64) БОЛЕСТИ И ПОРЕМЕТУВАЊЕ НА ХЕПАТОБИЛИЈАРЕН СИСТЕМ И ПАНКРЕАС" xr:uid="{00745679-3DA3-491D-977F-7A5B285E3476}"/>
    <hyperlink ref="C16:O16" location="'План-ДСГ-MDC-I'!G8" display="Главна дијагностичка категорија (ДСГ групи: I01-I79, БЛО1-БЛО2) БОЛЕСТИ И ПОРЕМЕТУВАЊА НА МУСКУЛНО-КОСКЕН И СВРЗЕН СИСТЕМ" xr:uid="{12727B29-8E16-4357-9F5D-8B52E618BB77}"/>
    <hyperlink ref="C17:O17" location="'План-ДСГ-MDC-J'!G8" display="Главна дијагностичка категорија (ДСГ групи: J01-J68, ХПД1-ХПД6) БОЛЕСТИ И ПОРЕМЕТУВАЊА НА КОЖАТА ПОТКОЖНОТО ТКИВО И ДОЈКАТА" xr:uid="{43C105AA-5C8E-412D-8A5F-6DE1DC17609A}"/>
    <hyperlink ref="C18:O18" location="'План-ДСГ-MDC-K'!G8" display="Главна дијагностичка категорија (ДСГ групи: K01-K64) БОЛЕСТИ И ПОРЕМЕТУВАЊА НА ЖЛЕЗДИ СО ВНАТРЕШНО ЛАЧЕЊЕ, ИСХРАНА И МЕТАБОЛИЗАМ" xr:uid="{454CD46A-A8EC-43E4-9031-ADAEA2A085FD}"/>
    <hyperlink ref="C19:O19" location="'План-ДСГ-MDC-L'!G8" display="Главна дијагностичка категорија (ДСГ групи: L02-L67, БЛУ1-БЛУ3) БОЛЕСТИ И ПОРЕМЕТУВАЊА НА БУБРЕГ И УРИНАРЕН СИСТЕМ" xr:uid="{4105612A-3C43-4168-880D-32C1BD7A9BD8}"/>
    <hyperlink ref="C20:O20" location="'План-ДСГ-MDC-M'!G8" display="Главна дијагностичка категорија (ДСГ групи: M01-M64) БОЛЕСТИ И ПОРЕМЕТУВАЊА НА МАШКИ РЕПРОДУКТИВЕН СИСТЕМ" xr:uid="{BFFA99FD-95CB-4DA9-BCEA-AABE2F0ED97B}"/>
    <hyperlink ref="C21:O21" location="'План-ДСГ-MDC-N'!G8" display="Главна дијагностичка категорија (ДСГ групи: N01-N62) БОЛЕСТИ И ПОРЕМЕТУВАЊА НА ЖЕНСКИОТ РЕПРОДУКТИВЕН СИСТЕМ" xr:uid="{4B3F01B7-B3DC-4D6C-9026-DD44FF95D6C8}"/>
    <hyperlink ref="C22:O22" location="'План-ДСГ-MDC-O'!G8" display="Главна дијагностичка категорија (ДСГ групи: O01-O66) БРЕМЕНОСТ, ПОРОДУВАЊЕ И ПУЕРПЕРИУМ" xr:uid="{E73828E1-94C5-4AC9-8242-644127561245}"/>
    <hyperlink ref="C23:O23" location="'План-ДСГ-MDC-P'!G8" display="Главна дијагностичка категорија (ДСГ групи: P01-P67) БОЛЕСТИ И ПОРЕМЕТУВАЊА НА НОВОРОДЕНЧИЊА" xr:uid="{56377C7E-5B9E-40EE-84EF-D1EFDD5567A1}"/>
    <hyperlink ref="C24:O24" location="'План-ДСГ-MDC-Q'!G8" display="Главна дијагностичка категорија (ДСГ групи: Q01-Q62) БОЛЕСТИ И ПОРЕМЕТУВАЊА НА КРВТА, КРВОТВОРНИ ОРГАНИ И ИМУНОЛОШКИОТ СИСТЕМ" xr:uid="{F5E0C1B3-7BF6-4032-8C16-9ACD615989C9}"/>
    <hyperlink ref="C25:O25" location="'План-ДСГ-MDC-R'!G8" display="Главна дијагностичка категорија (ДСГ групи: R01-R64) МИЕЛОПРЛИФЕРАТИВНИ БОЛЕСТИ И НЕДИФЕРЕНЦИРАНИ ТУМОРИ" xr:uid="{B3574CED-4BE7-4C6E-ACDF-053F7E39A301}"/>
    <hyperlink ref="C26:O26" location="'План-ДСГ-MDC-S,T'!G8" display="Главна дијагностичка категорија (ДСГ групи: S60-S65, T01-T64) ИНФЕКТИВНИ И ПАРАЗИТСКИ ЗАБОЛУВАЊА" xr:uid="{BA12B3B9-E544-4D4E-A57D-E16EF0FB9F58}"/>
    <hyperlink ref="C27:O27" location="'План-ДСГ-MDC-U'!G8" display="Главна дијагностичка категорија (ДСГ групи: U40-U68) ДУШЕВНИ БОЛЕСТИ И ПОРЕМЕТУВАЊА" xr:uid="{29C64C5C-9417-498C-8473-CDAE9059870D}"/>
    <hyperlink ref="C28:O28" location="'План-ДСГ-MDC-V'!G8" display="Главна дијагностичка категорија (ДСГ групи: V60-V64) БОЛЕСТИ ПОВРЗАНИ СО АЛКОХОЛ И ДРОГА " xr:uid="{053CD835-FDC0-4181-A5A7-9664F81E24F6}"/>
    <hyperlink ref="C29:O29" location="'План-ДСГ-MDC-W,X'!G8" display="Главна дијагностичка категорија (ДСГ групи: W01-W61, X01-X64) ПОВРЕДИ,ТРУЕЊЕ И ТОКСИЧНО ДЕЈСТВО НА ЛЕКОВИ" xr:uid="{6A97A81E-94B0-4DD8-B9FA-60E311D0BDCD}"/>
    <hyperlink ref="C30:O30" location="'План-ДСГ-MDC-Y'!G8" display="Главна дијагностичка категорија (ДСГ групи: Y01-Y62) ИЗГОРЕНИЦИ" xr:uid="{5E1FFF67-FAD0-45E3-A13B-5F19F6F74607}"/>
    <hyperlink ref="C31:O31" location="'План-ДСГ-MDC-Z'!G8" display="Главна дијагностичка категорија (ДСГ групи: Z01-Z65) ОСТАНАТИ ФАКТОРИ КОИ ВЛИЈААТ НА ЗДРАВЈЕТО" xr:uid="{F11B9792-EFCE-45EA-B457-BA7A6C27B6BD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F615-1BA7-4226-B890-B13E19BE82FC}">
  <sheetPr>
    <tabColor theme="0" tint="-0.14999847407452621"/>
  </sheetPr>
  <dimension ref="A1:S68"/>
  <sheetViews>
    <sheetView zoomScaleNormal="100" workbookViewId="0">
      <selection activeCell="A6" sqref="A6:N6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8.90625" style="6" customWidth="1"/>
    <col min="7" max="7" width="6.54296875" style="6" customWidth="1"/>
    <col min="8" max="8" width="7.81640625" style="6" customWidth="1"/>
    <col min="9" max="9" width="7.6328125" style="6" bestFit="1" customWidth="1"/>
    <col min="10" max="10" width="11.1796875" style="6" bestFit="1" customWidth="1"/>
    <col min="11" max="11" width="9" style="6" customWidth="1"/>
    <col min="12" max="12" width="9.6328125" style="59" customWidth="1"/>
    <col min="13" max="13" width="7.453125" style="6" customWidth="1"/>
    <col min="14" max="14" width="9.36328125" style="6" customWidth="1"/>
    <col min="15" max="15" width="8.08984375" style="6" customWidth="1"/>
    <col min="16" max="16" width="6.7265625" style="6" customWidth="1"/>
    <col min="17" max="17" width="6.81640625" style="6" customWidth="1"/>
    <col min="18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1643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1576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1046</v>
      </c>
      <c r="C13" s="55" t="s">
        <v>1047</v>
      </c>
      <c r="D13" s="31">
        <v>2721300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1048</v>
      </c>
      <c r="C14" s="55" t="s">
        <v>1049</v>
      </c>
      <c r="D14" s="31">
        <v>594410</v>
      </c>
      <c r="E14" s="32"/>
      <c r="F14" s="81">
        <f>E14*D14</f>
        <v>0</v>
      </c>
      <c r="G14" s="33"/>
      <c r="H14" s="81">
        <f t="shared" ref="H14:H32" si="0">G14*D14</f>
        <v>0</v>
      </c>
      <c r="I14" s="37">
        <f t="shared" ref="I14:I32" si="1">E14+G14</f>
        <v>0</v>
      </c>
      <c r="J14" s="38">
        <f>I14*D14</f>
        <v>0</v>
      </c>
      <c r="K14" s="92"/>
      <c r="L14" s="88">
        <f t="shared" ref="L14:L32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1050</v>
      </c>
      <c r="C15" s="55" t="s">
        <v>1051</v>
      </c>
      <c r="D15" s="31">
        <v>2349500</v>
      </c>
      <c r="E15" s="32"/>
      <c r="F15" s="81">
        <f t="shared" ref="F15:F32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2" si="4">I15*D15</f>
        <v>0</v>
      </c>
      <c r="K15" s="92"/>
      <c r="L15" s="88">
        <f t="shared" si="2"/>
        <v>0</v>
      </c>
      <c r="M15" s="93"/>
      <c r="N15" s="38">
        <f t="shared" ref="N15:N32" si="5">M15*D15</f>
        <v>0</v>
      </c>
    </row>
    <row r="16" spans="1:16" s="1" customFormat="1" ht="14.5" x14ac:dyDescent="0.3">
      <c r="A16" s="35">
        <v>4</v>
      </c>
      <c r="B16" s="84" t="s">
        <v>1052</v>
      </c>
      <c r="C16" s="55" t="s">
        <v>300</v>
      </c>
      <c r="D16" s="31">
        <v>350750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1053</v>
      </c>
      <c r="C17" s="55" t="s">
        <v>301</v>
      </c>
      <c r="D17" s="31">
        <v>40388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1054</v>
      </c>
      <c r="C18" s="55" t="s">
        <v>1356</v>
      </c>
      <c r="D18" s="31">
        <v>983700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1055</v>
      </c>
      <c r="C19" s="55" t="s">
        <v>1056</v>
      </c>
      <c r="D19" s="31">
        <v>818174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1057</v>
      </c>
      <c r="C20" s="55" t="s">
        <v>1058</v>
      </c>
      <c r="D20" s="31">
        <v>559100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1059</v>
      </c>
      <c r="C21" s="55" t="s">
        <v>1060</v>
      </c>
      <c r="D21" s="31">
        <v>1115995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1061</v>
      </c>
      <c r="C22" s="55" t="s">
        <v>1062</v>
      </c>
      <c r="D22" s="31">
        <v>747143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302</v>
      </c>
      <c r="C23" s="55" t="s">
        <v>303</v>
      </c>
      <c r="D23" s="31">
        <v>201300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304</v>
      </c>
      <c r="C24" s="55" t="s">
        <v>305</v>
      </c>
      <c r="D24" s="31">
        <v>315250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306</v>
      </c>
      <c r="C25" s="55" t="s">
        <v>307</v>
      </c>
      <c r="D25" s="31">
        <v>298400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308</v>
      </c>
      <c r="C26" s="55" t="s">
        <v>309</v>
      </c>
      <c r="D26" s="31">
        <v>307100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21" x14ac:dyDescent="0.3">
      <c r="A27" s="35">
        <v>15</v>
      </c>
      <c r="B27" s="84" t="s">
        <v>310</v>
      </c>
      <c r="C27" s="55" t="s">
        <v>311</v>
      </c>
      <c r="D27" s="31">
        <v>15570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1357</v>
      </c>
      <c r="C28" s="55" t="s">
        <v>1358</v>
      </c>
      <c r="D28" s="31">
        <v>3185500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1063</v>
      </c>
      <c r="C29" s="55" t="s">
        <v>1064</v>
      </c>
      <c r="D29" s="31">
        <v>936562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1065</v>
      </c>
      <c r="C30" s="55" t="s">
        <v>1066</v>
      </c>
      <c r="D30" s="31">
        <v>67926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1067</v>
      </c>
      <c r="C31" s="55" t="s">
        <v>1068</v>
      </c>
      <c r="D31" s="31">
        <v>21591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312</v>
      </c>
      <c r="C32" s="55" t="s">
        <v>313</v>
      </c>
      <c r="D32" s="31">
        <v>13581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1577</v>
      </c>
      <c r="C49" s="289" t="s">
        <v>1372</v>
      </c>
      <c r="D49" s="290"/>
      <c r="E49" s="82">
        <f>SUM(E13:E28)</f>
        <v>0</v>
      </c>
      <c r="F49" s="82">
        <f>SUM(F13:F28)</f>
        <v>0</v>
      </c>
      <c r="G49" s="125" t="e">
        <f>E49/$E$43</f>
        <v>#DIV/0!</v>
      </c>
      <c r="H49" s="82">
        <f>SUM(G13:G28)</f>
        <v>0</v>
      </c>
      <c r="I49" s="82">
        <f>SUM(H13:H28)</f>
        <v>0</v>
      </c>
      <c r="J49" s="147" t="e">
        <f>H49/$G$43</f>
        <v>#DIV/0!</v>
      </c>
      <c r="K49" s="82">
        <f>SUM(I13:I28)</f>
        <v>0</v>
      </c>
      <c r="L49" s="82">
        <f>SUM(J13:J28)</f>
        <v>0</v>
      </c>
      <c r="M49" s="125" t="e">
        <f>K49/$I$43</f>
        <v>#DIV/0!</v>
      </c>
      <c r="N49" s="131">
        <f>SUM(K13:K28)</f>
        <v>0</v>
      </c>
      <c r="O49" s="131">
        <f t="shared" ref="O49" si="7">SUM(L13:L28)</f>
        <v>0</v>
      </c>
      <c r="P49" s="140" t="e">
        <f>N49/$K$43</f>
        <v>#DIV/0!</v>
      </c>
      <c r="Q49" s="95">
        <f>SUM(M13:M28)</f>
        <v>0</v>
      </c>
      <c r="R49" s="95">
        <f>SUM(N13:N28)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1424</v>
      </c>
      <c r="C50" s="291" t="s">
        <v>1389</v>
      </c>
      <c r="D50" s="292"/>
      <c r="E50" s="73">
        <v>0</v>
      </c>
      <c r="F50" s="73">
        <v>0</v>
      </c>
      <c r="G50" s="126" t="e">
        <f t="shared" ref="G50:G51" si="8">E50/$E$43</f>
        <v>#DIV/0!</v>
      </c>
      <c r="H50" s="73">
        <v>0</v>
      </c>
      <c r="I50" s="73">
        <v>0</v>
      </c>
      <c r="J50" s="148" t="e">
        <f t="shared" ref="J50:J51" si="9">H50/$G$43</f>
        <v>#DIV/0!</v>
      </c>
      <c r="K50" s="73">
        <v>0</v>
      </c>
      <c r="L50" s="73">
        <v>0</v>
      </c>
      <c r="M50" s="126" t="e">
        <f t="shared" ref="M50:M51" si="10">K50/$I$43</f>
        <v>#DIV/0!</v>
      </c>
      <c r="N50" s="118">
        <v>0</v>
      </c>
      <c r="O50" s="118">
        <v>0</v>
      </c>
      <c r="P50" s="140" t="e">
        <f t="shared" ref="P50:P51" si="11">N50/$K$43</f>
        <v>#DIV/0!</v>
      </c>
      <c r="Q50" s="139">
        <v>0</v>
      </c>
      <c r="R50" s="139">
        <v>0</v>
      </c>
      <c r="S50" s="126" t="e">
        <f t="shared" ref="S50:S51" si="12">Q50/$M$43</f>
        <v>#DIV/0!</v>
      </c>
    </row>
    <row r="51" spans="1:19" s="14" customFormat="1" ht="23.15" customHeight="1" thickBot="1" x14ac:dyDescent="0.35">
      <c r="A51" s="20"/>
      <c r="B51" s="65" t="s">
        <v>1578</v>
      </c>
      <c r="C51" s="293" t="s">
        <v>1374</v>
      </c>
      <c r="D51" s="294"/>
      <c r="E51" s="74">
        <f>SUM(E29:E32)</f>
        <v>0</v>
      </c>
      <c r="F51" s="74">
        <f>SUM(F29:F32)</f>
        <v>0</v>
      </c>
      <c r="G51" s="127" t="e">
        <f t="shared" si="8"/>
        <v>#DIV/0!</v>
      </c>
      <c r="H51" s="74">
        <f>SUM(G29:G32)</f>
        <v>0</v>
      </c>
      <c r="I51" s="74">
        <f>SUM(H29:H32)</f>
        <v>0</v>
      </c>
      <c r="J51" s="149" t="e">
        <f t="shared" si="9"/>
        <v>#DIV/0!</v>
      </c>
      <c r="K51" s="74">
        <f>SUM(I29:I32)</f>
        <v>0</v>
      </c>
      <c r="L51" s="74">
        <f>SUM(J29:J32)</f>
        <v>0</v>
      </c>
      <c r="M51" s="127" t="e">
        <f t="shared" si="10"/>
        <v>#DIV/0!</v>
      </c>
      <c r="N51" s="132">
        <f>SUM(K29:K32)</f>
        <v>0</v>
      </c>
      <c r="O51" s="132">
        <f t="shared" ref="O51" si="13">SUM(L29:L32)</f>
        <v>0</v>
      </c>
      <c r="P51" s="141" t="e">
        <f t="shared" si="11"/>
        <v>#DIV/0!</v>
      </c>
      <c r="Q51" s="99">
        <f>SUM(M29:M32)</f>
        <v>0</v>
      </c>
      <c r="R51" s="99">
        <f>SUM(N29:N32)</f>
        <v>0</v>
      </c>
      <c r="S51" s="127" t="e">
        <f t="shared" si="12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3:3" x14ac:dyDescent="0.35">
      <c r="C65" s="25"/>
    </row>
    <row r="66" spans="3:3" x14ac:dyDescent="0.35">
      <c r="C66" s="25"/>
    </row>
    <row r="67" spans="3:3" x14ac:dyDescent="0.35">
      <c r="C67" s="28"/>
    </row>
    <row r="68" spans="3:3" x14ac:dyDescent="0.35">
      <c r="C68" s="25"/>
    </row>
  </sheetData>
  <sheetProtection algorithmName="SHA-512" hashValue="m4K/WCOTMem9R6pt/WEKWFyPF5ADPDzTfzB4Mn+gGMDHNowm8aiptmztO0tAtBcjqjyadu5jwr0bL9AHeYDuuw==" saltValue="PQKcQWPaPetMmmYTPVzGog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A7:M7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</mergeCells>
  <hyperlinks>
    <hyperlink ref="O1:P1" location="'Почетна страна'!G8" display="Врати се на почетна страна" xr:uid="{22B4919F-3C1F-4C56-B820-C330D25F68DB}"/>
  </hyperlinks>
  <pageMargins left="0.25" right="0.25" top="0.75" bottom="0.75" header="0.3" footer="0.3"/>
  <pageSetup paperSize="9" scale="77" orientation="landscape" r:id="rId1"/>
  <headerFooter alignWithMargins="0">
    <oddHeader>&amp;C&amp;P</oddHeader>
    <oddFooter>&amp;C&amp;8&amp;P</oddFooter>
  </headerFooter>
  <rowBreaks count="1" manualBreakCount="1">
    <brk id="33" max="18" man="1"/>
  </rowBreaks>
  <drawing r:id="rId2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B4B3-A919-43F9-9AA2-D164DC22F6D4}">
  <sheetPr>
    <tabColor theme="0" tint="-0.14999847407452621"/>
  </sheetPr>
  <dimension ref="A1:S92"/>
  <sheetViews>
    <sheetView zoomScaleNormal="100" workbookViewId="0">
      <selection activeCell="A6" sqref="A6:N6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.36328125" style="6" customWidth="1"/>
    <col min="7" max="7" width="6.54296875" style="6" customWidth="1"/>
    <col min="8" max="8" width="10.26953125" style="6" customWidth="1"/>
    <col min="9" max="9" width="9.81640625" style="6" customWidth="1"/>
    <col min="10" max="10" width="11.1796875" style="6" bestFit="1" customWidth="1"/>
    <col min="11" max="11" width="9" style="6" customWidth="1"/>
    <col min="12" max="12" width="11.81640625" style="59" customWidth="1"/>
    <col min="13" max="13" width="7.453125" style="6" customWidth="1"/>
    <col min="14" max="14" width="9.36328125" style="6" customWidth="1"/>
    <col min="15" max="15" width="9.90625" style="6" customWidth="1"/>
    <col min="16" max="16" width="6.7265625" style="6" customWidth="1"/>
    <col min="17" max="17" width="6.81640625" style="6" customWidth="1"/>
    <col min="18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1391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1397</v>
      </c>
      <c r="B7" s="288"/>
      <c r="C7" s="288"/>
      <c r="D7" s="288"/>
      <c r="E7" s="288"/>
      <c r="F7" s="288"/>
      <c r="G7" s="288"/>
      <c r="H7" s="288"/>
      <c r="I7" s="288"/>
      <c r="J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1069</v>
      </c>
      <c r="C13" s="55" t="s">
        <v>1070</v>
      </c>
      <c r="D13" s="31">
        <v>60008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1071</v>
      </c>
      <c r="C14" s="55" t="s">
        <v>1072</v>
      </c>
      <c r="D14" s="31">
        <v>132210</v>
      </c>
      <c r="E14" s="32"/>
      <c r="F14" s="81">
        <f>E14*D14</f>
        <v>0</v>
      </c>
      <c r="G14" s="33"/>
      <c r="H14" s="81">
        <f t="shared" ref="H14:H65" si="0">G14*D14</f>
        <v>0</v>
      </c>
      <c r="I14" s="37">
        <f t="shared" ref="I14:I65" si="1">E14+G14</f>
        <v>0</v>
      </c>
      <c r="J14" s="38">
        <f>I14*D14</f>
        <v>0</v>
      </c>
      <c r="K14" s="92"/>
      <c r="L14" s="88">
        <f t="shared" ref="L14:L65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1073</v>
      </c>
      <c r="C15" s="55" t="s">
        <v>1074</v>
      </c>
      <c r="D15" s="31">
        <v>105967</v>
      </c>
      <c r="E15" s="32"/>
      <c r="F15" s="81">
        <f t="shared" ref="F15:F65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65" si="4">I15*D15</f>
        <v>0</v>
      </c>
      <c r="K15" s="92"/>
      <c r="L15" s="88">
        <f t="shared" si="2"/>
        <v>0</v>
      </c>
      <c r="M15" s="93"/>
      <c r="N15" s="38">
        <f t="shared" ref="N15:N65" si="5">M15*D15</f>
        <v>0</v>
      </c>
    </row>
    <row r="16" spans="1:16" s="1" customFormat="1" ht="14.5" x14ac:dyDescent="0.3">
      <c r="A16" s="35">
        <v>4</v>
      </c>
      <c r="B16" s="84" t="s">
        <v>1075</v>
      </c>
      <c r="C16" s="55" t="s">
        <v>1076</v>
      </c>
      <c r="D16" s="31">
        <v>102121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1077</v>
      </c>
      <c r="C17" s="55" t="s">
        <v>1078</v>
      </c>
      <c r="D17" s="31">
        <v>106722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1079</v>
      </c>
      <c r="C18" s="55" t="s">
        <v>1080</v>
      </c>
      <c r="D18" s="31">
        <v>54172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1081</v>
      </c>
      <c r="C19" s="55" t="s">
        <v>314</v>
      </c>
      <c r="D19" s="31">
        <v>143119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1082</v>
      </c>
      <c r="C20" s="55" t="s">
        <v>315</v>
      </c>
      <c r="D20" s="31">
        <v>136464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1083</v>
      </c>
      <c r="C21" s="55" t="s">
        <v>1084</v>
      </c>
      <c r="D21" s="31">
        <v>9179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1085</v>
      </c>
      <c r="C22" s="55" t="s">
        <v>1086</v>
      </c>
      <c r="D22" s="31">
        <v>83947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1087</v>
      </c>
      <c r="C23" s="55" t="s">
        <v>1088</v>
      </c>
      <c r="D23" s="31">
        <v>34500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1089</v>
      </c>
      <c r="C24" s="55" t="s">
        <v>1090</v>
      </c>
      <c r="D24" s="31">
        <v>55162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1091</v>
      </c>
      <c r="C25" s="55" t="s">
        <v>1092</v>
      </c>
      <c r="D25" s="31">
        <v>25247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1093</v>
      </c>
      <c r="C26" s="55" t="s">
        <v>1094</v>
      </c>
      <c r="D26" s="31">
        <v>31781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1095</v>
      </c>
      <c r="C27" s="55" t="s">
        <v>1096</v>
      </c>
      <c r="D27" s="31">
        <v>23233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1097</v>
      </c>
      <c r="C28" s="55" t="s">
        <v>1098</v>
      </c>
      <c r="D28" s="31">
        <v>99858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1099</v>
      </c>
      <c r="C29" s="55" t="s">
        <v>1100</v>
      </c>
      <c r="D29" s="31">
        <v>46062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1101</v>
      </c>
      <c r="C30" s="55" t="s">
        <v>1102</v>
      </c>
      <c r="D30" s="31">
        <v>71836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31.5" x14ac:dyDescent="0.3">
      <c r="A31" s="35">
        <v>19</v>
      </c>
      <c r="B31" s="84" t="s">
        <v>1103</v>
      </c>
      <c r="C31" s="55" t="s">
        <v>316</v>
      </c>
      <c r="D31" s="31">
        <v>54701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1104</v>
      </c>
      <c r="C32" s="55" t="s">
        <v>317</v>
      </c>
      <c r="D32" s="31">
        <v>8545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21" x14ac:dyDescent="0.3">
      <c r="A33" s="35">
        <v>21</v>
      </c>
      <c r="B33" s="84" t="s">
        <v>1105</v>
      </c>
      <c r="C33" s="55" t="s">
        <v>1106</v>
      </c>
      <c r="D33" s="31">
        <v>39563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14.5" x14ac:dyDescent="0.3">
      <c r="A34" s="35">
        <v>22</v>
      </c>
      <c r="B34" s="84" t="s">
        <v>1107</v>
      </c>
      <c r="C34" s="55" t="s">
        <v>1108</v>
      </c>
      <c r="D34" s="31">
        <v>41597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14.5" x14ac:dyDescent="0.3">
      <c r="A35" s="35">
        <v>23</v>
      </c>
      <c r="B35" s="84" t="s">
        <v>1109</v>
      </c>
      <c r="C35" s="55" t="s">
        <v>1110</v>
      </c>
      <c r="D35" s="31">
        <v>23720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24</v>
      </c>
      <c r="B36" s="84" t="s">
        <v>1111</v>
      </c>
      <c r="C36" s="55" t="s">
        <v>1112</v>
      </c>
      <c r="D36" s="31">
        <v>13300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21" x14ac:dyDescent="0.3">
      <c r="A37" s="35">
        <v>25</v>
      </c>
      <c r="B37" s="84" t="s">
        <v>1113</v>
      </c>
      <c r="C37" s="55" t="s">
        <v>1114</v>
      </c>
      <c r="D37" s="31">
        <v>52061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21" x14ac:dyDescent="0.3">
      <c r="A38" s="35">
        <v>26</v>
      </c>
      <c r="B38" s="84" t="s">
        <v>1115</v>
      </c>
      <c r="C38" s="55" t="s">
        <v>1116</v>
      </c>
      <c r="D38" s="31">
        <v>32322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21" x14ac:dyDescent="0.3">
      <c r="A39" s="35">
        <v>27</v>
      </c>
      <c r="B39" s="84" t="s">
        <v>1117</v>
      </c>
      <c r="C39" s="55" t="s">
        <v>1118</v>
      </c>
      <c r="D39" s="31">
        <v>61586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21" x14ac:dyDescent="0.3">
      <c r="A40" s="35">
        <v>28</v>
      </c>
      <c r="B40" s="84" t="s">
        <v>1119</v>
      </c>
      <c r="C40" s="55" t="s">
        <v>318</v>
      </c>
      <c r="D40" s="31">
        <v>26451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21" x14ac:dyDescent="0.3">
      <c r="A41" s="35">
        <v>29</v>
      </c>
      <c r="B41" s="84" t="s">
        <v>1120</v>
      </c>
      <c r="C41" s="55" t="s">
        <v>1121</v>
      </c>
      <c r="D41" s="31">
        <v>21007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30</v>
      </c>
      <c r="B42" s="84" t="s">
        <v>1122</v>
      </c>
      <c r="C42" s="55" t="s">
        <v>1123</v>
      </c>
      <c r="D42" s="31">
        <v>47464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14.5" x14ac:dyDescent="0.3">
      <c r="A43" s="35">
        <v>31</v>
      </c>
      <c r="B43" s="84" t="s">
        <v>1124</v>
      </c>
      <c r="C43" s="55" t="s">
        <v>1125</v>
      </c>
      <c r="D43" s="31">
        <v>21564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21" x14ac:dyDescent="0.3">
      <c r="A44" s="35">
        <v>32</v>
      </c>
      <c r="B44" s="84" t="s">
        <v>1126</v>
      </c>
      <c r="C44" s="55" t="s">
        <v>1127</v>
      </c>
      <c r="D44" s="31">
        <v>27447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21" x14ac:dyDescent="0.3">
      <c r="A45" s="35">
        <v>33</v>
      </c>
      <c r="B45" s="84" t="s">
        <v>1128</v>
      </c>
      <c r="C45" s="55" t="s">
        <v>1129</v>
      </c>
      <c r="D45" s="31">
        <v>17865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14.5" x14ac:dyDescent="0.3">
      <c r="A46" s="35">
        <v>34</v>
      </c>
      <c r="B46" s="84" t="s">
        <v>1130</v>
      </c>
      <c r="C46" s="55" t="s">
        <v>1131</v>
      </c>
      <c r="D46" s="31">
        <v>72034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14.5" x14ac:dyDescent="0.3">
      <c r="A47" s="35">
        <v>35</v>
      </c>
      <c r="B47" s="84" t="s">
        <v>1132</v>
      </c>
      <c r="C47" s="55" t="s">
        <v>1133</v>
      </c>
      <c r="D47" s="31">
        <v>47105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14.5" x14ac:dyDescent="0.3">
      <c r="A48" s="35">
        <v>36</v>
      </c>
      <c r="B48" s="84" t="s">
        <v>1134</v>
      </c>
      <c r="C48" s="55" t="s">
        <v>1135</v>
      </c>
      <c r="D48" s="31">
        <v>31800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4" s="1" customFormat="1" ht="21" x14ac:dyDescent="0.3">
      <c r="A49" s="35">
        <v>37</v>
      </c>
      <c r="B49" s="84" t="s">
        <v>1136</v>
      </c>
      <c r="C49" s="55" t="s">
        <v>1137</v>
      </c>
      <c r="D49" s="31">
        <v>17374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4" s="1" customFormat="1" ht="21" x14ac:dyDescent="0.3">
      <c r="A50" s="35">
        <v>38</v>
      </c>
      <c r="B50" s="84" t="s">
        <v>1138</v>
      </c>
      <c r="C50" s="55" t="s">
        <v>319</v>
      </c>
      <c r="D50" s="31">
        <v>40281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 t="shared" si="2"/>
        <v>0</v>
      </c>
      <c r="M50" s="93"/>
      <c r="N50" s="38">
        <f t="shared" si="5"/>
        <v>0</v>
      </c>
    </row>
    <row r="51" spans="1:14" s="1" customFormat="1" ht="21" x14ac:dyDescent="0.3">
      <c r="A51" s="35">
        <v>39</v>
      </c>
      <c r="B51" s="84" t="s">
        <v>1139</v>
      </c>
      <c r="C51" s="55" t="s">
        <v>320</v>
      </c>
      <c r="D51" s="31">
        <v>14962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 t="shared" si="2"/>
        <v>0</v>
      </c>
      <c r="M51" s="93"/>
      <c r="N51" s="38">
        <f t="shared" si="5"/>
        <v>0</v>
      </c>
    </row>
    <row r="52" spans="1:14" s="1" customFormat="1" ht="21" x14ac:dyDescent="0.3">
      <c r="A52" s="35">
        <v>40</v>
      </c>
      <c r="B52" s="84" t="s">
        <v>1140</v>
      </c>
      <c r="C52" s="55" t="s">
        <v>1141</v>
      </c>
      <c r="D52" s="31">
        <v>101016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4" s="1" customFormat="1" ht="21" x14ac:dyDescent="0.3">
      <c r="A53" s="35">
        <v>41</v>
      </c>
      <c r="B53" s="84" t="s">
        <v>1142</v>
      </c>
      <c r="C53" s="55" t="s">
        <v>1143</v>
      </c>
      <c r="D53" s="31">
        <v>76130</v>
      </c>
      <c r="E53" s="32"/>
      <c r="F53" s="81">
        <f t="shared" si="3"/>
        <v>0</v>
      </c>
      <c r="G53" s="33"/>
      <c r="H53" s="81">
        <f t="shared" si="0"/>
        <v>0</v>
      </c>
      <c r="I53" s="37">
        <f t="shared" si="1"/>
        <v>0</v>
      </c>
      <c r="J53" s="38">
        <f t="shared" si="4"/>
        <v>0</v>
      </c>
      <c r="K53" s="92"/>
      <c r="L53" s="88">
        <f t="shared" si="2"/>
        <v>0</v>
      </c>
      <c r="M53" s="93"/>
      <c r="N53" s="38">
        <f t="shared" si="5"/>
        <v>0</v>
      </c>
    </row>
    <row r="54" spans="1:14" s="1" customFormat="1" ht="14.5" x14ac:dyDescent="0.3">
      <c r="A54" s="35">
        <v>42</v>
      </c>
      <c r="B54" s="84" t="s">
        <v>1144</v>
      </c>
      <c r="C54" s="55" t="s">
        <v>1145</v>
      </c>
      <c r="D54" s="31">
        <v>26296</v>
      </c>
      <c r="E54" s="32"/>
      <c r="F54" s="81">
        <f t="shared" si="3"/>
        <v>0</v>
      </c>
      <c r="G54" s="33"/>
      <c r="H54" s="81">
        <f t="shared" si="0"/>
        <v>0</v>
      </c>
      <c r="I54" s="37">
        <f t="shared" si="1"/>
        <v>0</v>
      </c>
      <c r="J54" s="38">
        <f t="shared" si="4"/>
        <v>0</v>
      </c>
      <c r="K54" s="92"/>
      <c r="L54" s="88">
        <f t="shared" si="2"/>
        <v>0</v>
      </c>
      <c r="M54" s="93"/>
      <c r="N54" s="38">
        <f t="shared" si="5"/>
        <v>0</v>
      </c>
    </row>
    <row r="55" spans="1:14" s="1" customFormat="1" ht="14.5" x14ac:dyDescent="0.3">
      <c r="A55" s="35">
        <v>43</v>
      </c>
      <c r="B55" s="84" t="s">
        <v>1146</v>
      </c>
      <c r="C55" s="55" t="s">
        <v>1147</v>
      </c>
      <c r="D55" s="31">
        <v>17673</v>
      </c>
      <c r="E55" s="32"/>
      <c r="F55" s="81">
        <f t="shared" si="3"/>
        <v>0</v>
      </c>
      <c r="G55" s="33"/>
      <c r="H55" s="81">
        <f t="shared" si="0"/>
        <v>0</v>
      </c>
      <c r="I55" s="37">
        <f t="shared" si="1"/>
        <v>0</v>
      </c>
      <c r="J55" s="38">
        <f t="shared" si="4"/>
        <v>0</v>
      </c>
      <c r="K55" s="92"/>
      <c r="L55" s="88">
        <f t="shared" si="2"/>
        <v>0</v>
      </c>
      <c r="M55" s="93"/>
      <c r="N55" s="38">
        <f t="shared" si="5"/>
        <v>0</v>
      </c>
    </row>
    <row r="56" spans="1:14" s="1" customFormat="1" ht="14.5" x14ac:dyDescent="0.3">
      <c r="A56" s="35">
        <v>44</v>
      </c>
      <c r="B56" s="84" t="s">
        <v>1148</v>
      </c>
      <c r="C56" s="55" t="s">
        <v>1149</v>
      </c>
      <c r="D56" s="31">
        <v>10411</v>
      </c>
      <c r="E56" s="32"/>
      <c r="F56" s="81">
        <f t="shared" si="3"/>
        <v>0</v>
      </c>
      <c r="G56" s="33"/>
      <c r="H56" s="81">
        <f t="shared" si="0"/>
        <v>0</v>
      </c>
      <c r="I56" s="37">
        <f t="shared" si="1"/>
        <v>0</v>
      </c>
      <c r="J56" s="38">
        <f t="shared" si="4"/>
        <v>0</v>
      </c>
      <c r="K56" s="92"/>
      <c r="L56" s="88">
        <f t="shared" si="2"/>
        <v>0</v>
      </c>
      <c r="M56" s="93"/>
      <c r="N56" s="38">
        <f t="shared" si="5"/>
        <v>0</v>
      </c>
    </row>
    <row r="57" spans="1:14" s="1" customFormat="1" ht="14.5" x14ac:dyDescent="0.3">
      <c r="A57" s="35">
        <v>45</v>
      </c>
      <c r="B57" s="84" t="s">
        <v>1150</v>
      </c>
      <c r="C57" s="55" t="s">
        <v>1151</v>
      </c>
      <c r="D57" s="31">
        <v>28987</v>
      </c>
      <c r="E57" s="32"/>
      <c r="F57" s="81">
        <f t="shared" si="3"/>
        <v>0</v>
      </c>
      <c r="G57" s="33"/>
      <c r="H57" s="81">
        <f t="shared" si="0"/>
        <v>0</v>
      </c>
      <c r="I57" s="37">
        <f t="shared" si="1"/>
        <v>0</v>
      </c>
      <c r="J57" s="38">
        <f t="shared" si="4"/>
        <v>0</v>
      </c>
      <c r="K57" s="92"/>
      <c r="L57" s="88">
        <f t="shared" si="2"/>
        <v>0</v>
      </c>
      <c r="M57" s="93"/>
      <c r="N57" s="38">
        <f t="shared" si="5"/>
        <v>0</v>
      </c>
    </row>
    <row r="58" spans="1:14" s="1" customFormat="1" ht="14.5" x14ac:dyDescent="0.3">
      <c r="A58" s="35">
        <v>46</v>
      </c>
      <c r="B58" s="84" t="s">
        <v>1152</v>
      </c>
      <c r="C58" s="55" t="s">
        <v>1153</v>
      </c>
      <c r="D58" s="31">
        <v>13358</v>
      </c>
      <c r="E58" s="32"/>
      <c r="F58" s="81">
        <f t="shared" si="3"/>
        <v>0</v>
      </c>
      <c r="G58" s="33"/>
      <c r="H58" s="81">
        <f t="shared" si="0"/>
        <v>0</v>
      </c>
      <c r="I58" s="37">
        <f t="shared" si="1"/>
        <v>0</v>
      </c>
      <c r="J58" s="38">
        <f t="shared" si="4"/>
        <v>0</v>
      </c>
      <c r="K58" s="92"/>
      <c r="L58" s="88">
        <f t="shared" si="2"/>
        <v>0</v>
      </c>
      <c r="M58" s="93"/>
      <c r="N58" s="38">
        <f t="shared" si="5"/>
        <v>0</v>
      </c>
    </row>
    <row r="59" spans="1:14" s="1" customFormat="1" ht="14.5" x14ac:dyDescent="0.3">
      <c r="A59" s="35">
        <v>47</v>
      </c>
      <c r="B59" s="84" t="s">
        <v>1154</v>
      </c>
      <c r="C59" s="55" t="s">
        <v>1155</v>
      </c>
      <c r="D59" s="31">
        <v>13642</v>
      </c>
      <c r="E59" s="32"/>
      <c r="F59" s="81">
        <f t="shared" si="3"/>
        <v>0</v>
      </c>
      <c r="G59" s="33"/>
      <c r="H59" s="81">
        <f t="shared" si="0"/>
        <v>0</v>
      </c>
      <c r="I59" s="37">
        <f t="shared" si="1"/>
        <v>0</v>
      </c>
      <c r="J59" s="38">
        <f t="shared" si="4"/>
        <v>0</v>
      </c>
      <c r="K59" s="92"/>
      <c r="L59" s="88">
        <f t="shared" si="2"/>
        <v>0</v>
      </c>
      <c r="M59" s="93"/>
      <c r="N59" s="38">
        <f t="shared" si="5"/>
        <v>0</v>
      </c>
    </row>
    <row r="60" spans="1:14" s="1" customFormat="1" ht="21" x14ac:dyDescent="0.3">
      <c r="A60" s="35">
        <v>48</v>
      </c>
      <c r="B60" s="84" t="s">
        <v>1156</v>
      </c>
      <c r="C60" s="55" t="s">
        <v>321</v>
      </c>
      <c r="D60" s="31">
        <v>46720</v>
      </c>
      <c r="E60" s="32"/>
      <c r="F60" s="81">
        <f t="shared" si="3"/>
        <v>0</v>
      </c>
      <c r="G60" s="33"/>
      <c r="H60" s="81">
        <f t="shared" si="0"/>
        <v>0</v>
      </c>
      <c r="I60" s="37">
        <f t="shared" si="1"/>
        <v>0</v>
      </c>
      <c r="J60" s="38">
        <f t="shared" si="4"/>
        <v>0</v>
      </c>
      <c r="K60" s="92"/>
      <c r="L60" s="88">
        <f t="shared" si="2"/>
        <v>0</v>
      </c>
      <c r="M60" s="93"/>
      <c r="N60" s="38">
        <f t="shared" si="5"/>
        <v>0</v>
      </c>
    </row>
    <row r="61" spans="1:14" s="1" customFormat="1" ht="21" x14ac:dyDescent="0.3">
      <c r="A61" s="35">
        <v>49</v>
      </c>
      <c r="B61" s="84" t="s">
        <v>1157</v>
      </c>
      <c r="C61" s="55" t="s">
        <v>322</v>
      </c>
      <c r="D61" s="31">
        <v>25027</v>
      </c>
      <c r="E61" s="32"/>
      <c r="F61" s="81">
        <f t="shared" si="3"/>
        <v>0</v>
      </c>
      <c r="G61" s="33"/>
      <c r="H61" s="81">
        <f t="shared" si="0"/>
        <v>0</v>
      </c>
      <c r="I61" s="37">
        <f t="shared" si="1"/>
        <v>0</v>
      </c>
      <c r="J61" s="38">
        <f t="shared" si="4"/>
        <v>0</v>
      </c>
      <c r="K61" s="92"/>
      <c r="L61" s="88">
        <f t="shared" si="2"/>
        <v>0</v>
      </c>
      <c r="M61" s="93"/>
      <c r="N61" s="38">
        <f t="shared" si="5"/>
        <v>0</v>
      </c>
    </row>
    <row r="62" spans="1:14" s="1" customFormat="1" ht="14.5" x14ac:dyDescent="0.3">
      <c r="A62" s="35">
        <v>50</v>
      </c>
      <c r="B62" s="84" t="s">
        <v>1158</v>
      </c>
      <c r="C62" s="55" t="s">
        <v>1159</v>
      </c>
      <c r="D62" s="31">
        <v>15150</v>
      </c>
      <c r="E62" s="32"/>
      <c r="F62" s="81">
        <f t="shared" si="3"/>
        <v>0</v>
      </c>
      <c r="G62" s="33"/>
      <c r="H62" s="81">
        <f t="shared" si="0"/>
        <v>0</v>
      </c>
      <c r="I62" s="37">
        <f t="shared" si="1"/>
        <v>0</v>
      </c>
      <c r="J62" s="38">
        <f t="shared" si="4"/>
        <v>0</v>
      </c>
      <c r="K62" s="92"/>
      <c r="L62" s="88">
        <f t="shared" si="2"/>
        <v>0</v>
      </c>
      <c r="M62" s="93"/>
      <c r="N62" s="38">
        <f t="shared" si="5"/>
        <v>0</v>
      </c>
    </row>
    <row r="63" spans="1:14" s="1" customFormat="1" ht="14.5" x14ac:dyDescent="0.3">
      <c r="A63" s="35">
        <v>51</v>
      </c>
      <c r="B63" s="84" t="s">
        <v>1160</v>
      </c>
      <c r="C63" s="55" t="s">
        <v>1161</v>
      </c>
      <c r="D63" s="31">
        <v>7354</v>
      </c>
      <c r="E63" s="32"/>
      <c r="F63" s="81">
        <f t="shared" si="3"/>
        <v>0</v>
      </c>
      <c r="G63" s="33"/>
      <c r="H63" s="81">
        <f t="shared" si="0"/>
        <v>0</v>
      </c>
      <c r="I63" s="37">
        <f t="shared" si="1"/>
        <v>0</v>
      </c>
      <c r="J63" s="38">
        <f t="shared" si="4"/>
        <v>0</v>
      </c>
      <c r="K63" s="92"/>
      <c r="L63" s="88">
        <f t="shared" si="2"/>
        <v>0</v>
      </c>
      <c r="M63" s="93"/>
      <c r="N63" s="38">
        <f t="shared" si="5"/>
        <v>0</v>
      </c>
    </row>
    <row r="64" spans="1:14" s="1" customFormat="1" ht="21" x14ac:dyDescent="0.3">
      <c r="A64" s="35">
        <v>52</v>
      </c>
      <c r="B64" s="84" t="s">
        <v>1162</v>
      </c>
      <c r="C64" s="55" t="s">
        <v>1163</v>
      </c>
      <c r="D64" s="31">
        <v>44054</v>
      </c>
      <c r="E64" s="32"/>
      <c r="F64" s="81">
        <f t="shared" si="3"/>
        <v>0</v>
      </c>
      <c r="G64" s="33"/>
      <c r="H64" s="81">
        <f t="shared" si="0"/>
        <v>0</v>
      </c>
      <c r="I64" s="37">
        <f t="shared" si="1"/>
        <v>0</v>
      </c>
      <c r="J64" s="38">
        <f t="shared" si="4"/>
        <v>0</v>
      </c>
      <c r="K64" s="92"/>
      <c r="L64" s="88">
        <f t="shared" si="2"/>
        <v>0</v>
      </c>
      <c r="M64" s="93"/>
      <c r="N64" s="38">
        <f t="shared" si="5"/>
        <v>0</v>
      </c>
    </row>
    <row r="65" spans="1:19" s="1" customFormat="1" ht="21" x14ac:dyDescent="0.3">
      <c r="A65" s="35">
        <v>53</v>
      </c>
      <c r="B65" s="84" t="s">
        <v>1164</v>
      </c>
      <c r="C65" s="55" t="s">
        <v>1165</v>
      </c>
      <c r="D65" s="31">
        <v>19191</v>
      </c>
      <c r="E65" s="32"/>
      <c r="F65" s="81">
        <f t="shared" si="3"/>
        <v>0</v>
      </c>
      <c r="G65" s="33"/>
      <c r="H65" s="81">
        <f t="shared" si="0"/>
        <v>0</v>
      </c>
      <c r="I65" s="37">
        <f t="shared" si="1"/>
        <v>0</v>
      </c>
      <c r="J65" s="38">
        <f t="shared" si="4"/>
        <v>0</v>
      </c>
      <c r="K65" s="92"/>
      <c r="L65" s="89">
        <f t="shared" si="2"/>
        <v>0</v>
      </c>
      <c r="M65" s="93"/>
      <c r="N65" s="80">
        <f t="shared" si="5"/>
        <v>0</v>
      </c>
    </row>
    <row r="66" spans="1:19" s="1" customFormat="1" ht="15" thickBot="1" x14ac:dyDescent="0.35">
      <c r="A66" s="35"/>
      <c r="B66" s="84"/>
      <c r="C66" s="34"/>
      <c r="D66" s="31"/>
      <c r="E66" s="32"/>
      <c r="F66" s="81"/>
      <c r="G66" s="33"/>
      <c r="H66" s="81"/>
      <c r="I66" s="37"/>
      <c r="J66" s="38"/>
      <c r="K66" s="92"/>
      <c r="L66" s="90"/>
      <c r="M66" s="94"/>
      <c r="N66" s="79"/>
    </row>
    <row r="67" spans="1:19" s="14" customFormat="1" ht="23.15" customHeight="1" thickBot="1" x14ac:dyDescent="0.35">
      <c r="A67" s="13"/>
      <c r="B67" s="29"/>
      <c r="C67" s="314" t="s">
        <v>1355</v>
      </c>
      <c r="D67" s="315"/>
      <c r="E67" s="36">
        <f t="shared" ref="E67:N67" si="6">SUM(E13:E66)</f>
        <v>0</v>
      </c>
      <c r="F67" s="36">
        <f t="shared" si="6"/>
        <v>0</v>
      </c>
      <c r="G67" s="36">
        <f t="shared" si="6"/>
        <v>0</v>
      </c>
      <c r="H67" s="36">
        <f t="shared" si="6"/>
        <v>0</v>
      </c>
      <c r="I67" s="36">
        <f t="shared" si="6"/>
        <v>0</v>
      </c>
      <c r="J67" s="36">
        <f t="shared" si="6"/>
        <v>0</v>
      </c>
      <c r="K67" s="77">
        <f t="shared" si="6"/>
        <v>0</v>
      </c>
      <c r="L67" s="36">
        <f t="shared" si="6"/>
        <v>0</v>
      </c>
      <c r="M67" s="77">
        <f t="shared" si="6"/>
        <v>0</v>
      </c>
      <c r="N67" s="36">
        <f t="shared" si="6"/>
        <v>0</v>
      </c>
    </row>
    <row r="68" spans="1:19" s="14" customFormat="1" ht="23.15" customHeight="1" x14ac:dyDescent="0.3">
      <c r="A68" s="20"/>
      <c r="B68" s="20"/>
      <c r="C68" s="62"/>
      <c r="D68" s="62"/>
      <c r="E68" s="63"/>
      <c r="F68" s="63"/>
      <c r="G68" s="63"/>
      <c r="H68" s="63"/>
      <c r="I68" s="63"/>
      <c r="J68" s="63"/>
      <c r="L68" s="60"/>
    </row>
    <row r="69" spans="1:19" s="14" customFormat="1" ht="23.15" customHeight="1" thickBot="1" x14ac:dyDescent="0.4">
      <c r="A69" s="20"/>
      <c r="B69" s="335" t="s">
        <v>1371</v>
      </c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287"/>
    </row>
    <row r="70" spans="1:19" s="14" customFormat="1" ht="23.15" customHeight="1" thickBot="1" x14ac:dyDescent="0.35">
      <c r="A70" s="20"/>
      <c r="B70" s="297" t="s">
        <v>1382</v>
      </c>
      <c r="C70" s="300" t="s">
        <v>1383</v>
      </c>
      <c r="D70" s="301"/>
      <c r="E70" s="306" t="s">
        <v>1384</v>
      </c>
      <c r="F70" s="307"/>
      <c r="G70" s="307"/>
      <c r="H70" s="307"/>
      <c r="I70" s="307"/>
      <c r="J70" s="307"/>
      <c r="K70" s="307"/>
      <c r="L70" s="307"/>
      <c r="M70" s="307"/>
      <c r="N70" s="308" t="s">
        <v>1370</v>
      </c>
      <c r="O70" s="309"/>
      <c r="P70" s="310"/>
      <c r="Q70" s="325">
        <v>2024</v>
      </c>
      <c r="R70" s="325"/>
      <c r="S70" s="326"/>
    </row>
    <row r="71" spans="1:19" s="14" customFormat="1" ht="23.15" customHeight="1" thickBot="1" x14ac:dyDescent="0.35">
      <c r="A71" s="20"/>
      <c r="B71" s="298"/>
      <c r="C71" s="302"/>
      <c r="D71" s="303"/>
      <c r="E71" s="329" t="s">
        <v>1367</v>
      </c>
      <c r="F71" s="325"/>
      <c r="G71" s="326"/>
      <c r="H71" s="329" t="s">
        <v>1366</v>
      </c>
      <c r="I71" s="325"/>
      <c r="J71" s="326"/>
      <c r="K71" s="308" t="s">
        <v>385</v>
      </c>
      <c r="L71" s="309"/>
      <c r="M71" s="310"/>
      <c r="N71" s="311"/>
      <c r="O71" s="312"/>
      <c r="P71" s="313"/>
      <c r="Q71" s="327"/>
      <c r="R71" s="327"/>
      <c r="S71" s="328"/>
    </row>
    <row r="72" spans="1:19" s="14" customFormat="1" ht="32" thickBot="1" x14ac:dyDescent="0.35">
      <c r="A72" s="20"/>
      <c r="B72" s="299"/>
      <c r="C72" s="304"/>
      <c r="D72" s="305"/>
      <c r="E72" s="71" t="s">
        <v>1368</v>
      </c>
      <c r="F72" s="71" t="s">
        <v>1437</v>
      </c>
      <c r="G72" s="71" t="s">
        <v>1379</v>
      </c>
      <c r="H72" s="71" t="s">
        <v>1368</v>
      </c>
      <c r="I72" s="71" t="s">
        <v>1437</v>
      </c>
      <c r="J72" s="71" t="s">
        <v>1379</v>
      </c>
      <c r="K72" s="71" t="s">
        <v>1368</v>
      </c>
      <c r="L72" s="71" t="s">
        <v>1437</v>
      </c>
      <c r="M72" s="71" t="s">
        <v>1379</v>
      </c>
      <c r="N72" s="42" t="s">
        <v>1368</v>
      </c>
      <c r="O72" s="128" t="s">
        <v>1437</v>
      </c>
      <c r="P72" s="68" t="s">
        <v>1379</v>
      </c>
      <c r="Q72" s="121" t="s">
        <v>1368</v>
      </c>
      <c r="R72" s="119" t="s">
        <v>1437</v>
      </c>
      <c r="S72" s="76" t="s">
        <v>1379</v>
      </c>
    </row>
    <row r="73" spans="1:19" s="14" customFormat="1" ht="23.15" customHeight="1" x14ac:dyDescent="0.3">
      <c r="A73" s="20"/>
      <c r="B73" s="66" t="s">
        <v>1392</v>
      </c>
      <c r="C73" s="289" t="s">
        <v>1372</v>
      </c>
      <c r="D73" s="290"/>
      <c r="E73" s="82">
        <f>SUM(E13:E25)</f>
        <v>0</v>
      </c>
      <c r="F73" s="82">
        <f>SUM(F13:F25)</f>
        <v>0</v>
      </c>
      <c r="G73" s="125" t="e">
        <f>E73/$E$67</f>
        <v>#DIV/0!</v>
      </c>
      <c r="H73" s="82">
        <f>SUM(G13:G25)</f>
        <v>0</v>
      </c>
      <c r="I73" s="129">
        <f>SUM(H13:H25)</f>
        <v>0</v>
      </c>
      <c r="J73" s="147" t="e">
        <f>H73/$G$67</f>
        <v>#DIV/0!</v>
      </c>
      <c r="K73" s="82">
        <f>SUM(I13:I25)</f>
        <v>0</v>
      </c>
      <c r="L73" s="82">
        <f>SUM(J13:J25)</f>
        <v>0</v>
      </c>
      <c r="M73" s="125" t="e">
        <f>K73/$I$67</f>
        <v>#DIV/0!</v>
      </c>
      <c r="N73" s="131">
        <f>SUM(K13:K25)</f>
        <v>0</v>
      </c>
      <c r="O73" s="131">
        <f>SUM(L13:L25)</f>
        <v>0</v>
      </c>
      <c r="P73" s="125" t="e">
        <f>N73/$K$67</f>
        <v>#DIV/0!</v>
      </c>
      <c r="Q73" s="95">
        <f>SUM(M13:M25)</f>
        <v>0</v>
      </c>
      <c r="R73" s="109">
        <f>SUM(N13:N25)</f>
        <v>0</v>
      </c>
      <c r="S73" s="125" t="e">
        <f>Q73/$M$67</f>
        <v>#DIV/0!</v>
      </c>
    </row>
    <row r="74" spans="1:19" s="14" customFormat="1" ht="23.15" customHeight="1" x14ac:dyDescent="0.3">
      <c r="A74" s="20"/>
      <c r="B74" s="64" t="s">
        <v>1394</v>
      </c>
      <c r="C74" s="291" t="s">
        <v>1389</v>
      </c>
      <c r="D74" s="292"/>
      <c r="E74" s="73">
        <f>SUM(E28:E66)</f>
        <v>0</v>
      </c>
      <c r="F74" s="73">
        <f>SUM(F28:F66)</f>
        <v>0</v>
      </c>
      <c r="G74" s="126" t="e">
        <f t="shared" ref="G74:G75" si="7">E74/$E$67</f>
        <v>#DIV/0!</v>
      </c>
      <c r="H74" s="73">
        <f>SUM(G28:G66)</f>
        <v>0</v>
      </c>
      <c r="I74" s="130">
        <f>SUM(H28:H66)</f>
        <v>0</v>
      </c>
      <c r="J74" s="148" t="e">
        <f t="shared" ref="J74:J75" si="8">H74/$G$67</f>
        <v>#DIV/0!</v>
      </c>
      <c r="K74" s="73">
        <f>SUM(I28:I66)</f>
        <v>0</v>
      </c>
      <c r="L74" s="73">
        <f>SUM(J28:J66)</f>
        <v>0</v>
      </c>
      <c r="M74" s="126" t="e">
        <f t="shared" ref="M74:M75" si="9">K74/$I$67</f>
        <v>#DIV/0!</v>
      </c>
      <c r="N74" s="118">
        <f>SUM(K28:K66)</f>
        <v>0</v>
      </c>
      <c r="O74" s="118">
        <f>SUM(L28:L66)</f>
        <v>0</v>
      </c>
      <c r="P74" s="126" t="e">
        <f t="shared" ref="P74:P75" si="10">N74/$K$67</f>
        <v>#DIV/0!</v>
      </c>
      <c r="Q74" s="139">
        <f>SUM(M28:M66)</f>
        <v>0</v>
      </c>
      <c r="R74" s="142">
        <f>SUM(N28:N66)</f>
        <v>0</v>
      </c>
      <c r="S74" s="126" t="e">
        <f t="shared" ref="S74:S75" si="11">Q74/$M$67</f>
        <v>#DIV/0!</v>
      </c>
    </row>
    <row r="75" spans="1:19" s="14" customFormat="1" ht="23.15" customHeight="1" thickBot="1" x14ac:dyDescent="0.35">
      <c r="A75" s="20"/>
      <c r="B75" s="65" t="s">
        <v>1393</v>
      </c>
      <c r="C75" s="293" t="s">
        <v>1374</v>
      </c>
      <c r="D75" s="294"/>
      <c r="E75" s="74">
        <f>SUM(E26:E27)</f>
        <v>0</v>
      </c>
      <c r="F75" s="74">
        <f>SUM(F26:F27)</f>
        <v>0</v>
      </c>
      <c r="G75" s="127" t="e">
        <f t="shared" si="7"/>
        <v>#DIV/0!</v>
      </c>
      <c r="H75" s="74">
        <f>SUM(G26:G27)</f>
        <v>0</v>
      </c>
      <c r="I75" s="115">
        <f>SUM(H26:H27)</f>
        <v>0</v>
      </c>
      <c r="J75" s="149" t="e">
        <f t="shared" si="8"/>
        <v>#DIV/0!</v>
      </c>
      <c r="K75" s="74">
        <f>SUM(I26:I27)</f>
        <v>0</v>
      </c>
      <c r="L75" s="74">
        <f>SUM(J26:J27)</f>
        <v>0</v>
      </c>
      <c r="M75" s="127" t="e">
        <f t="shared" si="9"/>
        <v>#DIV/0!</v>
      </c>
      <c r="N75" s="132">
        <f>SUM(K26:K27)</f>
        <v>0</v>
      </c>
      <c r="O75" s="132">
        <f>SUM(L26:L27)</f>
        <v>0</v>
      </c>
      <c r="P75" s="127" t="e">
        <f t="shared" si="10"/>
        <v>#DIV/0!</v>
      </c>
      <c r="Q75" s="99">
        <f>SUM(M26:M27)</f>
        <v>0</v>
      </c>
      <c r="R75" s="110">
        <f>SUM(N26:N27)</f>
        <v>0</v>
      </c>
      <c r="S75" s="127" t="e">
        <f t="shared" si="11"/>
        <v>#DIV/0!</v>
      </c>
    </row>
    <row r="76" spans="1:19" s="17" customFormat="1" ht="12" x14ac:dyDescent="0.3">
      <c r="A76" s="15"/>
      <c r="B76" s="15"/>
      <c r="C76" s="25"/>
      <c r="D76" s="16"/>
      <c r="E76" s="16"/>
      <c r="F76" s="14"/>
      <c r="G76" s="14"/>
      <c r="H76" s="14"/>
      <c r="I76" s="14"/>
      <c r="J76" s="14"/>
      <c r="L76" s="61"/>
    </row>
    <row r="77" spans="1:19" s="17" customFormat="1" ht="13" x14ac:dyDescent="0.3">
      <c r="A77" s="51" t="s">
        <v>1362</v>
      </c>
      <c r="B77" s="52"/>
      <c r="C77" s="53"/>
      <c r="D77" s="54"/>
      <c r="E77" s="52" t="s">
        <v>575</v>
      </c>
      <c r="F77" s="245"/>
      <c r="G77" s="245"/>
      <c r="H77" s="245"/>
      <c r="L77" s="61"/>
    </row>
    <row r="78" spans="1:19" s="17" customFormat="1" ht="12" x14ac:dyDescent="0.3">
      <c r="C78" s="19"/>
      <c r="E78" s="245"/>
      <c r="F78" s="245"/>
      <c r="G78" s="245"/>
      <c r="H78" s="245"/>
      <c r="L78" s="61"/>
    </row>
    <row r="79" spans="1:19" s="17" customFormat="1" ht="12" x14ac:dyDescent="0.3">
      <c r="C79" s="19"/>
      <c r="E79" s="245"/>
      <c r="F79" s="246" t="s">
        <v>574</v>
      </c>
      <c r="G79" s="245"/>
      <c r="H79" s="245"/>
      <c r="L79" s="61"/>
    </row>
    <row r="80" spans="1:19" s="17" customFormat="1" ht="12" x14ac:dyDescent="0.3">
      <c r="A80" s="19"/>
      <c r="B80" s="19"/>
      <c r="C80" s="26"/>
      <c r="E80" s="247"/>
      <c r="F80" s="245" t="s">
        <v>775</v>
      </c>
      <c r="G80" s="245"/>
      <c r="H80" s="245"/>
      <c r="L80" s="61"/>
    </row>
    <row r="81" spans="1:10" x14ac:dyDescent="0.35">
      <c r="A81" s="20"/>
      <c r="B81" s="20"/>
      <c r="C81" s="27"/>
      <c r="D81" s="18"/>
      <c r="E81" s="18"/>
      <c r="F81" s="17" t="s">
        <v>1045</v>
      </c>
      <c r="G81" s="17"/>
      <c r="H81" s="17"/>
      <c r="I81" s="17"/>
      <c r="J81" s="17"/>
    </row>
    <row r="82" spans="1:10" x14ac:dyDescent="0.35">
      <c r="C82" s="27"/>
    </row>
    <row r="83" spans="1:10" x14ac:dyDescent="0.35">
      <c r="C83" s="27"/>
    </row>
    <row r="84" spans="1:10" x14ac:dyDescent="0.35">
      <c r="C84" s="27"/>
    </row>
    <row r="89" spans="1:10" x14ac:dyDescent="0.35">
      <c r="C89" s="25"/>
    </row>
    <row r="90" spans="1:10" x14ac:dyDescent="0.35">
      <c r="C90" s="25"/>
    </row>
    <row r="91" spans="1:10" x14ac:dyDescent="0.35">
      <c r="C91" s="28"/>
    </row>
    <row r="92" spans="1:10" x14ac:dyDescent="0.35">
      <c r="C92" s="25"/>
    </row>
  </sheetData>
  <sheetProtection algorithmName="SHA-512" hashValue="fIk+s4uHl4F1obtU68XHWlQKMOBHpymllguA72UoYjQjn7wxt9NbaTfFC0TouK3QVFZ1mCdjBZvCdyYzZFVgJg==" saltValue="NxTVcs8h+LWc7M5MA8dbCg==" spinCount="100000" sheet="1" formatRows="0" insertColumns="0"/>
  <mergeCells count="30">
    <mergeCell ref="C75:D75"/>
    <mergeCell ref="M9:N10"/>
    <mergeCell ref="E10:F10"/>
    <mergeCell ref="G10:H10"/>
    <mergeCell ref="I10:J10"/>
    <mergeCell ref="C67:D67"/>
    <mergeCell ref="C9:C11"/>
    <mergeCell ref="D9:D11"/>
    <mergeCell ref="E9:J9"/>
    <mergeCell ref="K9:L10"/>
    <mergeCell ref="C73:D73"/>
    <mergeCell ref="C74:D74"/>
    <mergeCell ref="B69:N69"/>
    <mergeCell ref="B70:B72"/>
    <mergeCell ref="C70:D72"/>
    <mergeCell ref="E70:M70"/>
    <mergeCell ref="N70:P71"/>
    <mergeCell ref="O1:P1"/>
    <mergeCell ref="A6:N6"/>
    <mergeCell ref="Q70:S71"/>
    <mergeCell ref="E71:G71"/>
    <mergeCell ref="H71:J71"/>
    <mergeCell ref="K71:M71"/>
    <mergeCell ref="A9:A11"/>
    <mergeCell ref="B9:B11"/>
    <mergeCell ref="A1:F1"/>
    <mergeCell ref="I1:J1"/>
    <mergeCell ref="C3:I3"/>
    <mergeCell ref="A5:J5"/>
    <mergeCell ref="A7:J7"/>
  </mergeCells>
  <hyperlinks>
    <hyperlink ref="O1:P1" location="'Почетна страна'!G8" display="Врати се на почетна страна" xr:uid="{F55FED6F-093C-4B16-8B1C-C9D38C1628F8}"/>
  </hyperlinks>
  <pageMargins left="0.25" right="0.25" top="0.75" bottom="0.75" header="0.3" footer="0.3"/>
  <pageSetup paperSize="9" scale="75" orientation="landscape" r:id="rId1"/>
  <headerFooter alignWithMargins="0">
    <oddHeader>&amp;C&amp;P</oddHeader>
    <oddFooter>&amp;C&amp;8&amp;P</oddFooter>
  </headerFooter>
  <rowBreaks count="1" manualBreakCount="1">
    <brk id="63" max="16383" man="1"/>
  </rowBreaks>
  <drawing r:id="rId2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5862F-C72F-4A41-B6EF-463E366E2589}">
  <sheetPr>
    <tabColor theme="0" tint="-0.14999847407452621"/>
  </sheetPr>
  <dimension ref="A1:S73"/>
  <sheetViews>
    <sheetView zoomScaleNormal="100" workbookViewId="0">
      <selection activeCell="A6" sqref="A6:N6"/>
    </sheetView>
  </sheetViews>
  <sheetFormatPr defaultColWidth="9.1796875" defaultRowHeight="15.5" x14ac:dyDescent="0.35"/>
  <cols>
    <col min="1" max="1" width="2.54296875" style="21" customWidth="1"/>
    <col min="2" max="2" width="12.26953125" style="21" customWidth="1"/>
    <col min="3" max="3" width="37.81640625" style="23" customWidth="1"/>
    <col min="4" max="4" width="8.08984375" style="7" customWidth="1"/>
    <col min="5" max="5" width="5.81640625" style="7" customWidth="1"/>
    <col min="6" max="6" width="9" style="6" customWidth="1"/>
    <col min="7" max="7" width="5.81640625" style="6" customWidth="1"/>
    <col min="8" max="10" width="9" style="6" customWidth="1"/>
    <col min="11" max="11" width="7.08984375" style="6" customWidth="1"/>
    <col min="12" max="12" width="9" style="59" customWidth="1"/>
    <col min="13" max="13" width="7.08984375" style="6" customWidth="1"/>
    <col min="14" max="15" width="9" style="6" customWidth="1"/>
    <col min="16" max="16" width="5.453125" style="6" customWidth="1"/>
    <col min="17" max="17" width="5.90625" style="6" customWidth="1"/>
    <col min="18" max="18" width="9" style="6" customWidth="1"/>
    <col min="19" max="19" width="5.6328125" style="6" customWidth="1"/>
    <col min="20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1422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1564</v>
      </c>
      <c r="B7" s="288"/>
      <c r="C7" s="288"/>
      <c r="D7" s="288"/>
      <c r="E7" s="288"/>
      <c r="F7" s="288"/>
      <c r="G7" s="288"/>
      <c r="H7" s="288"/>
      <c r="I7" s="288"/>
      <c r="J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243" t="s">
        <v>1166</v>
      </c>
      <c r="C13" s="242" t="s">
        <v>1167</v>
      </c>
      <c r="D13" s="31">
        <v>31593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1168</v>
      </c>
      <c r="C14" s="242" t="s">
        <v>1169</v>
      </c>
      <c r="D14" s="31">
        <v>25278</v>
      </c>
      <c r="E14" s="32"/>
      <c r="F14" s="81">
        <f>E14*D14</f>
        <v>0</v>
      </c>
      <c r="G14" s="33"/>
      <c r="H14" s="81">
        <f t="shared" ref="H14:H46" si="0">G14*D14</f>
        <v>0</v>
      </c>
      <c r="I14" s="37">
        <f t="shared" ref="I14:I46" si="1">E14+G14</f>
        <v>0</v>
      </c>
      <c r="J14" s="38">
        <f>I14*D14</f>
        <v>0</v>
      </c>
      <c r="K14" s="92"/>
      <c r="L14" s="88">
        <f t="shared" ref="L14:L46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1170</v>
      </c>
      <c r="C15" s="242" t="s">
        <v>1171</v>
      </c>
      <c r="D15" s="31">
        <v>27727</v>
      </c>
      <c r="E15" s="32"/>
      <c r="F15" s="81">
        <f t="shared" ref="F15:F46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46" si="4">I15*D15</f>
        <v>0</v>
      </c>
      <c r="K15" s="92"/>
      <c r="L15" s="88">
        <f t="shared" si="2"/>
        <v>0</v>
      </c>
      <c r="M15" s="93"/>
      <c r="N15" s="38">
        <f t="shared" ref="N15:N46" si="5">M15*D15</f>
        <v>0</v>
      </c>
    </row>
    <row r="16" spans="1:16" s="1" customFormat="1" ht="14.5" x14ac:dyDescent="0.3">
      <c r="A16" s="35">
        <v>4</v>
      </c>
      <c r="B16" s="84" t="s">
        <v>1172</v>
      </c>
      <c r="C16" s="242" t="s">
        <v>1173</v>
      </c>
      <c r="D16" s="31">
        <v>24808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1174</v>
      </c>
      <c r="C17" s="242" t="s">
        <v>1175</v>
      </c>
      <c r="D17" s="31">
        <v>23376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1176</v>
      </c>
      <c r="C18" s="242" t="s">
        <v>1177</v>
      </c>
      <c r="D18" s="31">
        <v>19690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84" t="s">
        <v>1178</v>
      </c>
      <c r="C19" s="242" t="s">
        <v>1179</v>
      </c>
      <c r="D19" s="31">
        <v>13326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1180</v>
      </c>
      <c r="C20" s="242" t="s">
        <v>1181</v>
      </c>
      <c r="D20" s="31">
        <v>9957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1182</v>
      </c>
      <c r="C21" s="242" t="s">
        <v>1183</v>
      </c>
      <c r="D21" s="31">
        <v>7634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1184</v>
      </c>
      <c r="C22" s="242" t="s">
        <v>1185</v>
      </c>
      <c r="D22" s="31">
        <v>6901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1186</v>
      </c>
      <c r="C23" s="242" t="s">
        <v>1187</v>
      </c>
      <c r="D23" s="31">
        <v>17279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1188</v>
      </c>
      <c r="C24" s="242" t="s">
        <v>1189</v>
      </c>
      <c r="D24" s="31">
        <v>10773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1190</v>
      </c>
      <c r="C25" s="242" t="s">
        <v>1191</v>
      </c>
      <c r="D25" s="31">
        <v>22618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1192</v>
      </c>
      <c r="C26" s="242" t="s">
        <v>1193</v>
      </c>
      <c r="D26" s="31">
        <v>20710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1350</v>
      </c>
      <c r="C27" s="242" t="s">
        <v>1351</v>
      </c>
      <c r="D27" s="31">
        <v>30411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1352</v>
      </c>
      <c r="C28" s="242" t="s">
        <v>1354</v>
      </c>
      <c r="D28" s="31">
        <v>28504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1194</v>
      </c>
      <c r="C29" s="242" t="s">
        <v>1195</v>
      </c>
      <c r="D29" s="31">
        <v>22963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1196</v>
      </c>
      <c r="C30" s="242" t="s">
        <v>1197</v>
      </c>
      <c r="D30" s="31">
        <v>15042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1198</v>
      </c>
      <c r="C31" s="242" t="s">
        <v>1199</v>
      </c>
      <c r="D31" s="31">
        <v>16398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1200</v>
      </c>
      <c r="C32" s="242" t="s">
        <v>1201</v>
      </c>
      <c r="D32" s="31">
        <v>9316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14.5" x14ac:dyDescent="0.3">
      <c r="A33" s="35">
        <v>21</v>
      </c>
      <c r="B33" s="84" t="s">
        <v>1202</v>
      </c>
      <c r="C33" s="242" t="s">
        <v>1203</v>
      </c>
      <c r="D33" s="31">
        <v>19103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14.5" x14ac:dyDescent="0.3">
      <c r="A34" s="35">
        <v>22</v>
      </c>
      <c r="B34" s="84" t="s">
        <v>1204</v>
      </c>
      <c r="C34" s="242" t="s">
        <v>1205</v>
      </c>
      <c r="D34" s="31">
        <v>12231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14.5" x14ac:dyDescent="0.3">
      <c r="A35" s="35">
        <v>32</v>
      </c>
      <c r="B35" s="84" t="s">
        <v>1398</v>
      </c>
      <c r="C35" s="242" t="s">
        <v>1399</v>
      </c>
      <c r="D35" s="31">
        <v>91500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33</v>
      </c>
      <c r="B36" s="84" t="s">
        <v>1400</v>
      </c>
      <c r="C36" s="242" t="s">
        <v>1401</v>
      </c>
      <c r="D36" s="31">
        <v>79300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14.5" x14ac:dyDescent="0.3">
      <c r="A37" s="35">
        <v>34</v>
      </c>
      <c r="B37" s="84" t="s">
        <v>1402</v>
      </c>
      <c r="C37" s="242" t="s">
        <v>1403</v>
      </c>
      <c r="D37" s="31">
        <v>82500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21" x14ac:dyDescent="0.3">
      <c r="A38" s="35">
        <v>37</v>
      </c>
      <c r="B38" s="84" t="s">
        <v>1404</v>
      </c>
      <c r="C38" s="242" t="s">
        <v>1405</v>
      </c>
      <c r="D38" s="31">
        <v>225000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21" x14ac:dyDescent="0.3">
      <c r="A39" s="35">
        <v>38</v>
      </c>
      <c r="B39" s="84" t="s">
        <v>1406</v>
      </c>
      <c r="C39" s="242" t="s">
        <v>1407</v>
      </c>
      <c r="D39" s="31">
        <v>305000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42" x14ac:dyDescent="0.3">
      <c r="A40" s="35">
        <v>39</v>
      </c>
      <c r="B40" s="84" t="s">
        <v>1408</v>
      </c>
      <c r="C40" s="242" t="s">
        <v>1409</v>
      </c>
      <c r="D40" s="31">
        <v>45750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42" x14ac:dyDescent="0.3">
      <c r="A41" s="35">
        <v>40</v>
      </c>
      <c r="B41" s="84" t="s">
        <v>1410</v>
      </c>
      <c r="C41" s="242" t="s">
        <v>1411</v>
      </c>
      <c r="D41" s="31">
        <v>104550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41</v>
      </c>
      <c r="B42" s="84" t="s">
        <v>1412</v>
      </c>
      <c r="C42" s="242" t="s">
        <v>1413</v>
      </c>
      <c r="D42" s="31">
        <v>19500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14.5" x14ac:dyDescent="0.3">
      <c r="A43" s="35">
        <v>42</v>
      </c>
      <c r="B43" s="84" t="s">
        <v>1414</v>
      </c>
      <c r="C43" s="242" t="s">
        <v>1415</v>
      </c>
      <c r="D43" s="31">
        <v>34000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14.5" x14ac:dyDescent="0.3">
      <c r="A44" s="35">
        <v>43</v>
      </c>
      <c r="B44" s="84" t="s">
        <v>1416</v>
      </c>
      <c r="C44" s="242" t="s">
        <v>1417</v>
      </c>
      <c r="D44" s="31">
        <v>77000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14.5" x14ac:dyDescent="0.3">
      <c r="A45" s="35">
        <v>44</v>
      </c>
      <c r="B45" s="84" t="s">
        <v>1418</v>
      </c>
      <c r="C45" s="242" t="s">
        <v>1419</v>
      </c>
      <c r="D45" s="31">
        <v>15000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14.5" x14ac:dyDescent="0.3">
      <c r="A46" s="35">
        <v>45</v>
      </c>
      <c r="B46" s="84" t="s">
        <v>1420</v>
      </c>
      <c r="C46" s="242" t="s">
        <v>1421</v>
      </c>
      <c r="D46" s="31">
        <v>25000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15" thickBot="1" x14ac:dyDescent="0.35">
      <c r="A47" s="35"/>
      <c r="B47" s="244"/>
      <c r="C47" s="34"/>
      <c r="D47" s="31"/>
      <c r="E47" s="32"/>
      <c r="F47" s="81"/>
      <c r="G47" s="33"/>
      <c r="H47" s="81"/>
      <c r="I47" s="37"/>
      <c r="J47" s="38"/>
      <c r="K47" s="92"/>
      <c r="L47" s="90"/>
      <c r="M47" s="94"/>
      <c r="N47" s="79"/>
    </row>
    <row r="48" spans="1:14" s="14" customFormat="1" ht="23.15" customHeight="1" thickBot="1" x14ac:dyDescent="0.35">
      <c r="A48" s="13"/>
      <c r="B48" s="29"/>
      <c r="C48" s="314" t="s">
        <v>1355</v>
      </c>
      <c r="D48" s="315"/>
      <c r="E48" s="36">
        <f t="shared" ref="E48:N48" si="6">SUM(E13:E47)</f>
        <v>0</v>
      </c>
      <c r="F48" s="36">
        <f t="shared" si="6"/>
        <v>0</v>
      </c>
      <c r="G48" s="36">
        <f t="shared" si="6"/>
        <v>0</v>
      </c>
      <c r="H48" s="36">
        <f t="shared" si="6"/>
        <v>0</v>
      </c>
      <c r="I48" s="36">
        <f t="shared" si="6"/>
        <v>0</v>
      </c>
      <c r="J48" s="36">
        <f t="shared" si="6"/>
        <v>0</v>
      </c>
      <c r="K48" s="77">
        <f t="shared" si="6"/>
        <v>0</v>
      </c>
      <c r="L48" s="36">
        <f t="shared" si="6"/>
        <v>0</v>
      </c>
      <c r="M48" s="77">
        <f t="shared" si="6"/>
        <v>0</v>
      </c>
      <c r="N48" s="36">
        <f t="shared" si="6"/>
        <v>0</v>
      </c>
    </row>
    <row r="49" spans="1:19" s="14" customFormat="1" ht="23.15" customHeight="1" x14ac:dyDescent="0.3">
      <c r="A49" s="20"/>
      <c r="B49" s="20"/>
      <c r="C49" s="62"/>
      <c r="D49" s="62"/>
      <c r="E49" s="63"/>
      <c r="F49" s="63"/>
      <c r="G49" s="63"/>
      <c r="H49" s="63"/>
      <c r="I49" s="63"/>
      <c r="J49" s="63"/>
      <c r="L49" s="60"/>
    </row>
    <row r="50" spans="1:19" s="14" customFormat="1" ht="23.15" customHeight="1" thickBot="1" x14ac:dyDescent="0.4">
      <c r="A50" s="20"/>
      <c r="B50" s="335" t="s">
        <v>1371</v>
      </c>
      <c r="C50" s="335"/>
      <c r="D50" s="335"/>
      <c r="E50" s="335"/>
      <c r="F50" s="335"/>
      <c r="G50" s="335"/>
      <c r="H50" s="335"/>
      <c r="I50" s="335"/>
      <c r="J50" s="335"/>
      <c r="K50" s="335"/>
      <c r="L50" s="335"/>
      <c r="M50" s="335"/>
      <c r="N50" s="287"/>
    </row>
    <row r="51" spans="1:19" s="14" customFormat="1" ht="23.15" customHeight="1" thickBot="1" x14ac:dyDescent="0.35">
      <c r="A51" s="20"/>
      <c r="B51" s="297" t="s">
        <v>1382</v>
      </c>
      <c r="C51" s="300" t="s">
        <v>1383</v>
      </c>
      <c r="D51" s="301"/>
      <c r="E51" s="306" t="s">
        <v>1384</v>
      </c>
      <c r="F51" s="307"/>
      <c r="G51" s="307"/>
      <c r="H51" s="307"/>
      <c r="I51" s="307"/>
      <c r="J51" s="307"/>
      <c r="K51" s="307"/>
      <c r="L51" s="307"/>
      <c r="M51" s="307"/>
      <c r="N51" s="308" t="s">
        <v>1370</v>
      </c>
      <c r="O51" s="309"/>
      <c r="P51" s="310"/>
      <c r="Q51" s="325">
        <v>2024</v>
      </c>
      <c r="R51" s="325"/>
      <c r="S51" s="326"/>
    </row>
    <row r="52" spans="1:19" s="14" customFormat="1" ht="23.15" customHeight="1" thickBot="1" x14ac:dyDescent="0.35">
      <c r="A52" s="20"/>
      <c r="B52" s="298"/>
      <c r="C52" s="302"/>
      <c r="D52" s="303"/>
      <c r="E52" s="329" t="s">
        <v>1367</v>
      </c>
      <c r="F52" s="325"/>
      <c r="G52" s="326"/>
      <c r="H52" s="329" t="s">
        <v>1366</v>
      </c>
      <c r="I52" s="325"/>
      <c r="J52" s="326"/>
      <c r="K52" s="308" t="s">
        <v>385</v>
      </c>
      <c r="L52" s="309"/>
      <c r="M52" s="310"/>
      <c r="N52" s="311"/>
      <c r="O52" s="312"/>
      <c r="P52" s="313"/>
      <c r="Q52" s="327"/>
      <c r="R52" s="327"/>
      <c r="S52" s="328"/>
    </row>
    <row r="53" spans="1:19" s="14" customFormat="1" ht="31" customHeight="1" thickBot="1" x14ac:dyDescent="0.35">
      <c r="A53" s="20"/>
      <c r="B53" s="299"/>
      <c r="C53" s="304"/>
      <c r="D53" s="305"/>
      <c r="E53" s="71" t="s">
        <v>1368</v>
      </c>
      <c r="F53" s="120" t="s">
        <v>1437</v>
      </c>
      <c r="G53" s="71" t="s">
        <v>1379</v>
      </c>
      <c r="H53" s="67" t="s">
        <v>1368</v>
      </c>
      <c r="I53" s="120" t="s">
        <v>1437</v>
      </c>
      <c r="J53" s="71" t="s">
        <v>1379</v>
      </c>
      <c r="K53" s="71" t="s">
        <v>1368</v>
      </c>
      <c r="L53" s="71" t="s">
        <v>1437</v>
      </c>
      <c r="M53" s="71" t="s">
        <v>1379</v>
      </c>
      <c r="N53" s="42" t="s">
        <v>1368</v>
      </c>
      <c r="O53" s="151" t="s">
        <v>1437</v>
      </c>
      <c r="P53" s="68" t="s">
        <v>1379</v>
      </c>
      <c r="Q53" s="121" t="s">
        <v>1368</v>
      </c>
      <c r="R53" s="150" t="s">
        <v>1437</v>
      </c>
      <c r="S53" s="76" t="s">
        <v>1379</v>
      </c>
    </row>
    <row r="54" spans="1:19" s="14" customFormat="1" ht="36" x14ac:dyDescent="0.3">
      <c r="A54" s="20"/>
      <c r="B54" s="66" t="s">
        <v>1441</v>
      </c>
      <c r="C54" s="289" t="s">
        <v>1372</v>
      </c>
      <c r="D54" s="290"/>
      <c r="E54" s="72">
        <f>SUM(E13:E28)+E35+E36+E37+E38+E39+E41+E42+E43+E44+E45+E46</f>
        <v>0</v>
      </c>
      <c r="F54" s="72">
        <f>SUM(F13:F28)+F35+F36+F37+F38+F39+F41+F42+F43+F44+F45+F46</f>
        <v>0</v>
      </c>
      <c r="G54" s="125" t="e">
        <f>E54/$E$48</f>
        <v>#DIV/0!</v>
      </c>
      <c r="H54" s="83">
        <f>SUM(G13:G28)+G35+G36+G37+G38+G39+G41+G42+G43+G44+G45+G46</f>
        <v>0</v>
      </c>
      <c r="I54" s="83">
        <f>SUM(H13:H28)+H35+H36+H37+H38+H39+H41+H42+H43+H44+H45+H46</f>
        <v>0</v>
      </c>
      <c r="J54" s="147" t="e">
        <f>H54/$G$48</f>
        <v>#DIV/0!</v>
      </c>
      <c r="K54" s="82">
        <f>SUM(I13:I28)+I35+I36+I37+I38+I39+I41+I42+I43+I44+I45+I46</f>
        <v>0</v>
      </c>
      <c r="L54" s="82">
        <f>SUM(J13:J28)+J35+J36+J37+J38+J39+J41+J42+J43+J44+J45+J46</f>
        <v>0</v>
      </c>
      <c r="M54" s="125" t="e">
        <f>K54/$I$48</f>
        <v>#DIV/0!</v>
      </c>
      <c r="N54" s="131">
        <f>SUM(K13:K28)+K35+K36+K37+K38+K39+K41+K42+K43+K44+K45+K46</f>
        <v>0</v>
      </c>
      <c r="O54" s="131">
        <f>SUM(L13:L28)+L35+L36+L37+L38+L39+L41+L42+L43+L44+L45+L46</f>
        <v>0</v>
      </c>
      <c r="P54" s="125" t="e">
        <f>N54/$K$48</f>
        <v>#DIV/0!</v>
      </c>
      <c r="Q54" s="95">
        <f>SUM(M13:M28)+M35+M36+M37+M38+M39+M41+M42+M43+M44+M45+M46</f>
        <v>0</v>
      </c>
      <c r="R54" s="95">
        <f>SUM(N13:N28)+N35+N36+N37+N38+N39+N41+N42+N43+N44+N45+N46</f>
        <v>0</v>
      </c>
      <c r="S54" s="125" t="e">
        <f>Q54/$M$48</f>
        <v>#DIV/0!</v>
      </c>
    </row>
    <row r="55" spans="1:19" s="14" customFormat="1" ht="23.15" customHeight="1" x14ac:dyDescent="0.3">
      <c r="A55" s="20"/>
      <c r="B55" s="64" t="s">
        <v>1423</v>
      </c>
      <c r="C55" s="291" t="s">
        <v>1389</v>
      </c>
      <c r="D55" s="292"/>
      <c r="E55" s="73">
        <f>SUM(E29:E34)+E40</f>
        <v>0</v>
      </c>
      <c r="F55" s="73">
        <f>SUM(F29:F34)+F40</f>
        <v>0</v>
      </c>
      <c r="G55" s="140" t="e">
        <f t="shared" ref="G55:G56" si="7">E55/$E$48</f>
        <v>#DIV/0!</v>
      </c>
      <c r="H55" s="69">
        <f>SUM(G29:G34)+G40</f>
        <v>0</v>
      </c>
      <c r="I55" s="69">
        <f>SUM(H29:H34)+H40</f>
        <v>0</v>
      </c>
      <c r="J55" s="148" t="e">
        <f t="shared" ref="J55:J56" si="8">H55/$G$48</f>
        <v>#DIV/0!</v>
      </c>
      <c r="K55" s="73">
        <f>SUM(I29:I34)+I40</f>
        <v>0</v>
      </c>
      <c r="L55" s="73">
        <f>SUM(J29:J34)+J40</f>
        <v>0</v>
      </c>
      <c r="M55" s="126" t="e">
        <f t="shared" ref="M55:M56" si="9">K55/$I$48</f>
        <v>#DIV/0!</v>
      </c>
      <c r="N55" s="118">
        <f>SUM(K29:K34)+K40</f>
        <v>0</v>
      </c>
      <c r="O55" s="118">
        <f>SUM(L29:L34)+L40</f>
        <v>0</v>
      </c>
      <c r="P55" s="140" t="e">
        <f t="shared" ref="P55:P56" si="10">N55/$K$48</f>
        <v>#DIV/0!</v>
      </c>
      <c r="Q55" s="139">
        <f>SUM(M29:M34)+M40</f>
        <v>0</v>
      </c>
      <c r="R55" s="139">
        <f>SUM(N29:N34)+N40</f>
        <v>0</v>
      </c>
      <c r="S55" s="126" t="e">
        <f t="shared" ref="S55:S56" si="11">Q55/$M$48</f>
        <v>#DIV/0!</v>
      </c>
    </row>
    <row r="56" spans="1:19" s="14" customFormat="1" ht="23.15" customHeight="1" thickBot="1" x14ac:dyDescent="0.35">
      <c r="A56" s="20"/>
      <c r="B56" s="65" t="s">
        <v>1424</v>
      </c>
      <c r="C56" s="293" t="s">
        <v>1374</v>
      </c>
      <c r="D56" s="294"/>
      <c r="E56" s="74">
        <v>0</v>
      </c>
      <c r="F56" s="74">
        <v>0</v>
      </c>
      <c r="G56" s="141" t="e">
        <f t="shared" si="7"/>
        <v>#DIV/0!</v>
      </c>
      <c r="H56" s="70">
        <v>0</v>
      </c>
      <c r="I56" s="115">
        <v>0</v>
      </c>
      <c r="J56" s="149" t="e">
        <f t="shared" si="8"/>
        <v>#DIV/0!</v>
      </c>
      <c r="K56" s="74">
        <v>0</v>
      </c>
      <c r="L56" s="74">
        <v>0</v>
      </c>
      <c r="M56" s="127" t="e">
        <f t="shared" si="9"/>
        <v>#DIV/0!</v>
      </c>
      <c r="N56" s="132">
        <v>0</v>
      </c>
      <c r="O56" s="132">
        <v>0</v>
      </c>
      <c r="P56" s="141" t="e">
        <f t="shared" si="10"/>
        <v>#DIV/0!</v>
      </c>
      <c r="Q56" s="99">
        <v>0</v>
      </c>
      <c r="R56" s="110">
        <v>0</v>
      </c>
      <c r="S56" s="127" t="e">
        <f t="shared" si="11"/>
        <v>#DIV/0!</v>
      </c>
    </row>
    <row r="57" spans="1:19" s="17" customFormat="1" ht="12" x14ac:dyDescent="0.3">
      <c r="A57" s="15"/>
      <c r="B57" s="15"/>
      <c r="C57" s="25"/>
      <c r="D57" s="16"/>
      <c r="E57" s="16"/>
      <c r="F57" s="14"/>
      <c r="G57" s="14"/>
      <c r="H57" s="14"/>
      <c r="I57" s="14"/>
      <c r="J57" s="14"/>
      <c r="L57" s="61"/>
    </row>
    <row r="58" spans="1:19" s="17" customFormat="1" ht="13" x14ac:dyDescent="0.3">
      <c r="A58" s="51" t="s">
        <v>1362</v>
      </c>
      <c r="B58" s="52"/>
      <c r="C58" s="53"/>
      <c r="D58" s="54"/>
      <c r="E58" s="52" t="s">
        <v>575</v>
      </c>
      <c r="F58" s="245"/>
      <c r="G58" s="245"/>
      <c r="H58" s="245"/>
      <c r="I58" s="245"/>
      <c r="L58" s="61"/>
    </row>
    <row r="59" spans="1:19" s="17" customFormat="1" ht="12" x14ac:dyDescent="0.3">
      <c r="C59" s="19"/>
      <c r="E59" s="245"/>
      <c r="F59" s="245"/>
      <c r="G59" s="245"/>
      <c r="H59" s="245"/>
      <c r="I59" s="245"/>
      <c r="L59" s="61"/>
    </row>
    <row r="60" spans="1:19" s="17" customFormat="1" ht="12" x14ac:dyDescent="0.3">
      <c r="C60" s="19"/>
      <c r="E60" s="245"/>
      <c r="F60" s="246" t="s">
        <v>574</v>
      </c>
      <c r="G60" s="245"/>
      <c r="H60" s="245"/>
      <c r="I60" s="245"/>
      <c r="L60" s="61"/>
    </row>
    <row r="61" spans="1:19" s="17" customFormat="1" ht="12" x14ac:dyDescent="0.3">
      <c r="A61" s="19"/>
      <c r="B61" s="19"/>
      <c r="C61" s="26"/>
      <c r="E61" s="247"/>
      <c r="F61" s="245" t="s">
        <v>775</v>
      </c>
      <c r="G61" s="245"/>
      <c r="H61" s="245"/>
      <c r="I61" s="245"/>
      <c r="L61" s="61"/>
    </row>
    <row r="62" spans="1:19" x14ac:dyDescent="0.35">
      <c r="A62" s="20"/>
      <c r="B62" s="20"/>
      <c r="C62" s="27"/>
      <c r="D62" s="18"/>
      <c r="E62" s="18"/>
      <c r="F62" s="17" t="s">
        <v>1045</v>
      </c>
      <c r="G62" s="17"/>
      <c r="H62" s="17"/>
      <c r="I62" s="17"/>
      <c r="J62" s="17"/>
    </row>
    <row r="63" spans="1:19" x14ac:dyDescent="0.35">
      <c r="C63" s="27"/>
    </row>
    <row r="64" spans="1:19" x14ac:dyDescent="0.35">
      <c r="C64" s="27"/>
    </row>
    <row r="65" spans="3:3" x14ac:dyDescent="0.35">
      <c r="C65" s="27"/>
    </row>
    <row r="70" spans="3:3" x14ac:dyDescent="0.35">
      <c r="C70" s="25"/>
    </row>
    <row r="71" spans="3:3" x14ac:dyDescent="0.35">
      <c r="C71" s="25"/>
    </row>
    <row r="72" spans="3:3" x14ac:dyDescent="0.35">
      <c r="C72" s="28"/>
    </row>
    <row r="73" spans="3:3" x14ac:dyDescent="0.35">
      <c r="C73" s="25"/>
    </row>
  </sheetData>
  <sheetProtection algorithmName="SHA-512" hashValue="9V7Vey5nLz29J6i/FBcpsYocRXnQE4VwNbja/DRMAa0selQig3DH8Lv9ECH2CO0kJJLYy2Dvifl2Pl6w3jJvew==" saltValue="31/MvwrdKOjbHl7DQBdm2Q==" spinCount="100000" sheet="1" formatRows="0" insertColumns="0" insertHyperlinks="0"/>
  <mergeCells count="30">
    <mergeCell ref="C56:D56"/>
    <mergeCell ref="M9:N10"/>
    <mergeCell ref="E10:F10"/>
    <mergeCell ref="G10:H10"/>
    <mergeCell ref="I10:J10"/>
    <mergeCell ref="C48:D48"/>
    <mergeCell ref="C9:C11"/>
    <mergeCell ref="D9:D11"/>
    <mergeCell ref="E9:J9"/>
    <mergeCell ref="K9:L10"/>
    <mergeCell ref="C54:D54"/>
    <mergeCell ref="C55:D55"/>
    <mergeCell ref="B50:N50"/>
    <mergeCell ref="B51:B53"/>
    <mergeCell ref="C51:D53"/>
    <mergeCell ref="E51:M51"/>
    <mergeCell ref="N51:P52"/>
    <mergeCell ref="O1:P1"/>
    <mergeCell ref="A6:N6"/>
    <mergeCell ref="Q51:S52"/>
    <mergeCell ref="E52:G52"/>
    <mergeCell ref="H52:J52"/>
    <mergeCell ref="K52:M52"/>
    <mergeCell ref="A9:A11"/>
    <mergeCell ref="B9:B11"/>
    <mergeCell ref="A1:F1"/>
    <mergeCell ref="I1:J1"/>
    <mergeCell ref="C3:I3"/>
    <mergeCell ref="A5:J5"/>
    <mergeCell ref="A7:J7"/>
  </mergeCells>
  <hyperlinks>
    <hyperlink ref="O1:P1" location="'Почетна страна'!G8" display="Врати се на почетна страна" xr:uid="{8D169809-CBEB-4195-A4A4-4B8A59FC7B29}"/>
  </hyperlinks>
  <pageMargins left="0.25" right="0.25" top="0.75" bottom="0.75" header="0.3" footer="0.3"/>
  <pageSetup paperSize="9" scale="75" orientation="landscape" r:id="rId1"/>
  <headerFooter alignWithMargins="0">
    <oddHeader>&amp;C&amp;P</oddHeader>
    <oddFooter>&amp;C&amp;8&amp;P</oddFooter>
  </headerFooter>
  <rowBreaks count="1" manualBreakCount="1">
    <brk id="36" max="16383" man="1"/>
  </rowBreaks>
  <drawing r:id="rId2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0C735-7D52-4DF1-B39F-C6B0B185D124}">
  <sheetPr>
    <tabColor theme="0" tint="-0.14999847407452621"/>
  </sheetPr>
  <dimension ref="A1:S67"/>
  <sheetViews>
    <sheetView zoomScaleNormal="100" workbookViewId="0">
      <selection activeCell="A6" sqref="A6:N6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7" width="9.1796875" style="6"/>
    <col min="18" max="18" width="9" style="6" customWidth="1"/>
    <col min="19" max="19" width="7" style="6" customWidth="1"/>
    <col min="20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1477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1426</v>
      </c>
      <c r="B7" s="288"/>
      <c r="C7" s="288"/>
      <c r="D7" s="288"/>
      <c r="E7" s="288"/>
      <c r="F7" s="288"/>
      <c r="G7" s="288"/>
      <c r="H7" s="288"/>
      <c r="I7" s="288"/>
      <c r="J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1206</v>
      </c>
      <c r="C13" s="55" t="s">
        <v>323</v>
      </c>
      <c r="D13" s="31">
        <v>636400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1207</v>
      </c>
      <c r="C14" s="55" t="s">
        <v>1208</v>
      </c>
      <c r="D14" s="31">
        <v>87139</v>
      </c>
      <c r="E14" s="32"/>
      <c r="F14" s="81">
        <f>E14*D14</f>
        <v>0</v>
      </c>
      <c r="G14" s="33"/>
      <c r="H14" s="81">
        <f t="shared" ref="H14:H40" si="0">G14*D14</f>
        <v>0</v>
      </c>
      <c r="I14" s="37">
        <f t="shared" ref="I14:I40" si="1">E14+G14</f>
        <v>0</v>
      </c>
      <c r="J14" s="38">
        <f>I14*D14</f>
        <v>0</v>
      </c>
      <c r="K14" s="92"/>
      <c r="L14" s="88">
        <f t="shared" ref="L14:L40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1209</v>
      </c>
      <c r="C15" s="55" t="s">
        <v>1210</v>
      </c>
      <c r="D15" s="31">
        <v>48223</v>
      </c>
      <c r="E15" s="32"/>
      <c r="F15" s="81">
        <f t="shared" ref="F15:F40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40" si="4">I15*D15</f>
        <v>0</v>
      </c>
      <c r="K15" s="92"/>
      <c r="L15" s="88">
        <f t="shared" si="2"/>
        <v>0</v>
      </c>
      <c r="M15" s="93"/>
      <c r="N15" s="38">
        <f t="shared" ref="N15:N40" si="5">M15*D15</f>
        <v>0</v>
      </c>
    </row>
    <row r="16" spans="1:16" s="1" customFormat="1" ht="14.5" x14ac:dyDescent="0.3">
      <c r="A16" s="35">
        <v>4</v>
      </c>
      <c r="B16" s="84" t="s">
        <v>1211</v>
      </c>
      <c r="C16" s="55" t="s">
        <v>1212</v>
      </c>
      <c r="D16" s="31">
        <v>28080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1213</v>
      </c>
      <c r="C17" s="55" t="s">
        <v>1214</v>
      </c>
      <c r="D17" s="31">
        <v>37168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1215</v>
      </c>
      <c r="C18" s="55" t="s">
        <v>1216</v>
      </c>
      <c r="D18" s="31">
        <v>55445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84" t="s">
        <v>1217</v>
      </c>
      <c r="C19" s="55" t="s">
        <v>1218</v>
      </c>
      <c r="D19" s="31">
        <v>45215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1219</v>
      </c>
      <c r="C20" s="55" t="s">
        <v>1220</v>
      </c>
      <c r="D20" s="31">
        <v>45675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1221</v>
      </c>
      <c r="C21" s="55" t="s">
        <v>1222</v>
      </c>
      <c r="D21" s="31">
        <v>27039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1223</v>
      </c>
      <c r="C22" s="55" t="s">
        <v>1224</v>
      </c>
      <c r="D22" s="31">
        <v>17494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1225</v>
      </c>
      <c r="C23" s="55" t="s">
        <v>1226</v>
      </c>
      <c r="D23" s="31">
        <v>22280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1227</v>
      </c>
      <c r="C24" s="55" t="s">
        <v>1228</v>
      </c>
      <c r="D24" s="31">
        <v>14208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1229</v>
      </c>
      <c r="C25" s="55" t="s">
        <v>1230</v>
      </c>
      <c r="D25" s="31">
        <v>21032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1231</v>
      </c>
      <c r="C26" s="55" t="s">
        <v>1232</v>
      </c>
      <c r="D26" s="31">
        <v>13914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1233</v>
      </c>
      <c r="C27" s="55" t="s">
        <v>1234</v>
      </c>
      <c r="D27" s="31">
        <v>18570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1235</v>
      </c>
      <c r="C28" s="55" t="s">
        <v>1236</v>
      </c>
      <c r="D28" s="31">
        <v>11843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1237</v>
      </c>
      <c r="C29" s="55" t="s">
        <v>1238</v>
      </c>
      <c r="D29" s="31">
        <v>66363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1239</v>
      </c>
      <c r="C30" s="55" t="s">
        <v>1240</v>
      </c>
      <c r="D30" s="31">
        <v>31895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1241</v>
      </c>
      <c r="C31" s="55" t="s">
        <v>1242</v>
      </c>
      <c r="D31" s="31">
        <v>10851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1243</v>
      </c>
      <c r="C32" s="55" t="s">
        <v>1244</v>
      </c>
      <c r="D32" s="31">
        <v>8735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21" x14ac:dyDescent="0.3">
      <c r="A33" s="35">
        <v>21</v>
      </c>
      <c r="B33" s="84" t="s">
        <v>1245</v>
      </c>
      <c r="C33" s="55" t="s">
        <v>1246</v>
      </c>
      <c r="D33" s="31">
        <v>13918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9" s="1" customFormat="1" ht="21" x14ac:dyDescent="0.3">
      <c r="A34" s="35">
        <v>22</v>
      </c>
      <c r="B34" s="84" t="s">
        <v>1247</v>
      </c>
      <c r="C34" s="55" t="s">
        <v>1248</v>
      </c>
      <c r="D34" s="31">
        <v>9285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9" s="1" customFormat="1" ht="14.5" x14ac:dyDescent="0.3">
      <c r="A35" s="35">
        <v>23</v>
      </c>
      <c r="B35" s="84" t="s">
        <v>1249</v>
      </c>
      <c r="C35" s="55" t="s">
        <v>1250</v>
      </c>
      <c r="D35" s="31">
        <v>9456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9" s="1" customFormat="1" ht="14.5" x14ac:dyDescent="0.3">
      <c r="A36" s="35">
        <v>24</v>
      </c>
      <c r="B36" s="84" t="s">
        <v>1251</v>
      </c>
      <c r="C36" s="55" t="s">
        <v>1252</v>
      </c>
      <c r="D36" s="31">
        <v>9099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9" s="1" customFormat="1" ht="14.5" x14ac:dyDescent="0.3">
      <c r="A37" s="35">
        <v>25</v>
      </c>
      <c r="B37" s="84" t="s">
        <v>1253</v>
      </c>
      <c r="C37" s="55" t="s">
        <v>1254</v>
      </c>
      <c r="D37" s="31">
        <v>17529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9" s="1" customFormat="1" ht="14.5" x14ac:dyDescent="0.3">
      <c r="A38" s="35">
        <v>26</v>
      </c>
      <c r="B38" s="84" t="s">
        <v>1255</v>
      </c>
      <c r="C38" s="55" t="s">
        <v>1256</v>
      </c>
      <c r="D38" s="31">
        <v>10011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9" s="1" customFormat="1" ht="21" x14ac:dyDescent="0.3">
      <c r="A39" s="35">
        <v>27</v>
      </c>
      <c r="B39" s="84" t="s">
        <v>1257</v>
      </c>
      <c r="C39" s="55" t="s">
        <v>1258</v>
      </c>
      <c r="D39" s="31">
        <v>11632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9" s="1" customFormat="1" ht="21" x14ac:dyDescent="0.3">
      <c r="A40" s="35">
        <v>28</v>
      </c>
      <c r="B40" s="84" t="s">
        <v>1259</v>
      </c>
      <c r="C40" s="55" t="s">
        <v>1260</v>
      </c>
      <c r="D40" s="31">
        <v>3304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9" s="1" customFormat="1" ht="15" thickBot="1" x14ac:dyDescent="0.35">
      <c r="A41" s="35"/>
      <c r="B41" s="84"/>
      <c r="C41" s="34"/>
      <c r="D41" s="31"/>
      <c r="E41" s="32"/>
      <c r="F41" s="81"/>
      <c r="G41" s="33"/>
      <c r="H41" s="81"/>
      <c r="I41" s="37"/>
      <c r="J41" s="38"/>
      <c r="K41" s="92"/>
      <c r="L41" s="90"/>
      <c r="M41" s="94"/>
      <c r="N41" s="79"/>
    </row>
    <row r="42" spans="1:19" s="14" customFormat="1" ht="23.15" customHeight="1" thickBot="1" x14ac:dyDescent="0.35">
      <c r="A42" s="13"/>
      <c r="B42" s="29"/>
      <c r="C42" s="314" t="s">
        <v>1355</v>
      </c>
      <c r="D42" s="315"/>
      <c r="E42" s="36">
        <f t="shared" ref="E42:N42" si="6">SUM(E13:E41)</f>
        <v>0</v>
      </c>
      <c r="F42" s="36">
        <f t="shared" si="6"/>
        <v>0</v>
      </c>
      <c r="G42" s="36">
        <f t="shared" si="6"/>
        <v>0</v>
      </c>
      <c r="H42" s="36">
        <f t="shared" si="6"/>
        <v>0</v>
      </c>
      <c r="I42" s="36">
        <f t="shared" si="6"/>
        <v>0</v>
      </c>
      <c r="J42" s="36">
        <f t="shared" si="6"/>
        <v>0</v>
      </c>
      <c r="K42" s="77">
        <f t="shared" si="6"/>
        <v>0</v>
      </c>
      <c r="L42" s="36">
        <f t="shared" si="6"/>
        <v>0</v>
      </c>
      <c r="M42" s="77">
        <f t="shared" si="6"/>
        <v>0</v>
      </c>
      <c r="N42" s="36">
        <f t="shared" si="6"/>
        <v>0</v>
      </c>
    </row>
    <row r="43" spans="1:19" s="14" customFormat="1" ht="23.15" customHeight="1" x14ac:dyDescent="0.3">
      <c r="A43" s="20"/>
      <c r="B43" s="20"/>
      <c r="C43" s="62"/>
      <c r="D43" s="62"/>
      <c r="E43" s="63"/>
      <c r="F43" s="63"/>
      <c r="G43" s="63"/>
      <c r="H43" s="63"/>
      <c r="I43" s="63"/>
      <c r="J43" s="63"/>
      <c r="L43" s="60"/>
    </row>
    <row r="44" spans="1:19" s="14" customFormat="1" ht="23.15" customHeight="1" thickBot="1" x14ac:dyDescent="0.4">
      <c r="A44" s="20"/>
      <c r="B44" s="335" t="s">
        <v>1371</v>
      </c>
      <c r="C44" s="335"/>
      <c r="D44" s="335"/>
      <c r="E44" s="335"/>
      <c r="F44" s="335"/>
      <c r="G44" s="335"/>
      <c r="H44" s="335"/>
      <c r="I44" s="335"/>
      <c r="J44" s="335"/>
      <c r="K44" s="335"/>
      <c r="L44" s="335"/>
      <c r="M44" s="335"/>
      <c r="N44" s="287"/>
    </row>
    <row r="45" spans="1:19" s="14" customFormat="1" ht="23.15" customHeight="1" thickBot="1" x14ac:dyDescent="0.35">
      <c r="A45" s="20"/>
      <c r="B45" s="297" t="s">
        <v>1382</v>
      </c>
      <c r="C45" s="300" t="s">
        <v>1383</v>
      </c>
      <c r="D45" s="301"/>
      <c r="E45" s="306" t="s">
        <v>1384</v>
      </c>
      <c r="F45" s="307"/>
      <c r="G45" s="307"/>
      <c r="H45" s="307"/>
      <c r="I45" s="307"/>
      <c r="J45" s="307"/>
      <c r="K45" s="307"/>
      <c r="L45" s="307"/>
      <c r="M45" s="307"/>
      <c r="N45" s="308" t="s">
        <v>1370</v>
      </c>
      <c r="O45" s="309"/>
      <c r="P45" s="310"/>
      <c r="Q45" s="325">
        <v>2024</v>
      </c>
      <c r="R45" s="325"/>
      <c r="S45" s="326"/>
    </row>
    <row r="46" spans="1:19" s="14" customFormat="1" ht="23.15" customHeight="1" thickBot="1" x14ac:dyDescent="0.35">
      <c r="A46" s="20"/>
      <c r="B46" s="298"/>
      <c r="C46" s="302"/>
      <c r="D46" s="303"/>
      <c r="E46" s="329" t="s">
        <v>1367</v>
      </c>
      <c r="F46" s="325"/>
      <c r="G46" s="326"/>
      <c r="H46" s="329" t="s">
        <v>1366</v>
      </c>
      <c r="I46" s="325"/>
      <c r="J46" s="326"/>
      <c r="K46" s="308" t="s">
        <v>385</v>
      </c>
      <c r="L46" s="309"/>
      <c r="M46" s="310"/>
      <c r="N46" s="311"/>
      <c r="O46" s="312"/>
      <c r="P46" s="313"/>
      <c r="Q46" s="327"/>
      <c r="R46" s="327"/>
      <c r="S46" s="328"/>
    </row>
    <row r="47" spans="1:19" s="14" customFormat="1" ht="21.5" thickBot="1" x14ac:dyDescent="0.35">
      <c r="A47" s="20"/>
      <c r="B47" s="299"/>
      <c r="C47" s="304"/>
      <c r="D47" s="305"/>
      <c r="E47" s="71" t="s">
        <v>1368</v>
      </c>
      <c r="F47" s="120" t="s">
        <v>1437</v>
      </c>
      <c r="G47" s="71" t="s">
        <v>1379</v>
      </c>
      <c r="H47" s="67" t="s">
        <v>1368</v>
      </c>
      <c r="I47" s="120" t="s">
        <v>1437</v>
      </c>
      <c r="J47" s="71" t="s">
        <v>1379</v>
      </c>
      <c r="K47" s="71" t="s">
        <v>1368</v>
      </c>
      <c r="L47" s="71" t="s">
        <v>1437</v>
      </c>
      <c r="M47" s="71" t="s">
        <v>1379</v>
      </c>
      <c r="N47" s="42" t="s">
        <v>1368</v>
      </c>
      <c r="O47" s="128" t="s">
        <v>1437</v>
      </c>
      <c r="P47" s="68" t="s">
        <v>1379</v>
      </c>
      <c r="Q47" s="121" t="s">
        <v>1368</v>
      </c>
      <c r="R47" s="119" t="s">
        <v>1437</v>
      </c>
      <c r="S47" s="76" t="s">
        <v>1379</v>
      </c>
    </row>
    <row r="48" spans="1:19" s="14" customFormat="1" ht="23.15" customHeight="1" x14ac:dyDescent="0.3">
      <c r="A48" s="20"/>
      <c r="B48" s="66" t="s">
        <v>1427</v>
      </c>
      <c r="C48" s="289" t="s">
        <v>1372</v>
      </c>
      <c r="D48" s="290"/>
      <c r="E48" s="72">
        <f>SUM(E13:E27)</f>
        <v>0</v>
      </c>
      <c r="F48" s="146">
        <f>SUM(F13:F27)</f>
        <v>0</v>
      </c>
      <c r="G48" s="140" t="e">
        <f>E48/$E$42</f>
        <v>#DIV/0!</v>
      </c>
      <c r="H48" s="83">
        <f>SUM(G13:G27)</f>
        <v>0</v>
      </c>
      <c r="I48" s="129">
        <f>SUM(H13:H27)</f>
        <v>0</v>
      </c>
      <c r="J48" s="147" t="e">
        <f>H48/$G$42</f>
        <v>#DIV/0!</v>
      </c>
      <c r="K48" s="82">
        <f>SUM(I13:I27)</f>
        <v>0</v>
      </c>
      <c r="L48" s="82">
        <f>SUM(J13:J27)</f>
        <v>0</v>
      </c>
      <c r="M48" s="125" t="e">
        <f>K48/$I$42</f>
        <v>#DIV/0!</v>
      </c>
      <c r="N48" s="131">
        <f>SUM(K13:K27)</f>
        <v>0</v>
      </c>
      <c r="O48" s="131">
        <f>SUM(L13:L27)</f>
        <v>0</v>
      </c>
      <c r="P48" s="140" t="e">
        <f>N48/$K$42</f>
        <v>#DIV/0!</v>
      </c>
      <c r="Q48" s="95">
        <f>SUM(M13:M27)</f>
        <v>0</v>
      </c>
      <c r="R48" s="109">
        <f>SUM(N13:N27)</f>
        <v>0</v>
      </c>
      <c r="S48" s="125" t="e">
        <f>Q48/$M$42</f>
        <v>#DIV/0!</v>
      </c>
    </row>
    <row r="49" spans="1:19" s="14" customFormat="1" ht="23.15" customHeight="1" x14ac:dyDescent="0.3">
      <c r="A49" s="20"/>
      <c r="B49" s="64" t="s">
        <v>1442</v>
      </c>
      <c r="C49" s="291" t="s">
        <v>1389</v>
      </c>
      <c r="D49" s="292"/>
      <c r="E49" s="73">
        <f>SUM(E29:E40)</f>
        <v>0</v>
      </c>
      <c r="F49" s="130">
        <f>SUM(F29:F40)</f>
        <v>0</v>
      </c>
      <c r="G49" s="126" t="e">
        <f t="shared" ref="G49:G50" si="7">E49/$E$42</f>
        <v>#DIV/0!</v>
      </c>
      <c r="H49" s="69">
        <f>SUM(G29:G40)</f>
        <v>0</v>
      </c>
      <c r="I49" s="130">
        <f>SUM(H29:H40)</f>
        <v>0</v>
      </c>
      <c r="J49" s="148" t="e">
        <f t="shared" ref="J49:J50" si="8">H49/$G$42</f>
        <v>#DIV/0!</v>
      </c>
      <c r="K49" s="73">
        <f>SUM(I29:I40)</f>
        <v>0</v>
      </c>
      <c r="L49" s="73">
        <f>SUM(J29:J40)</f>
        <v>0</v>
      </c>
      <c r="M49" s="126" t="e">
        <f t="shared" ref="M49:M50" si="9">K49/$I$42</f>
        <v>#DIV/0!</v>
      </c>
      <c r="N49" s="118">
        <f>SUM(K29:K40)</f>
        <v>0</v>
      </c>
      <c r="O49" s="118">
        <f>SUM(L29:L40)</f>
        <v>0</v>
      </c>
      <c r="P49" s="140" t="e">
        <f t="shared" ref="P49:P50" si="10">N49/$K$42</f>
        <v>#DIV/0!</v>
      </c>
      <c r="Q49" s="139">
        <f>SUM(M29:M40)</f>
        <v>0</v>
      </c>
      <c r="R49" s="142">
        <f>SUM(N29:N40)</f>
        <v>0</v>
      </c>
      <c r="S49" s="126" t="e">
        <f t="shared" ref="S49:S50" si="11">Q49/$M$42</f>
        <v>#DIV/0!</v>
      </c>
    </row>
    <row r="50" spans="1:19" s="14" customFormat="1" ht="23.15" customHeight="1" thickBot="1" x14ac:dyDescent="0.35">
      <c r="A50" s="20"/>
      <c r="B50" s="65" t="s">
        <v>1428</v>
      </c>
      <c r="C50" s="293" t="s">
        <v>1374</v>
      </c>
      <c r="D50" s="294"/>
      <c r="E50" s="74">
        <f>SUM(E28)</f>
        <v>0</v>
      </c>
      <c r="F50" s="115">
        <f>SUM(F28)</f>
        <v>0</v>
      </c>
      <c r="G50" s="141" t="e">
        <f t="shared" si="7"/>
        <v>#DIV/0!</v>
      </c>
      <c r="H50" s="70">
        <f>SUM(G28)</f>
        <v>0</v>
      </c>
      <c r="I50" s="115">
        <f>SUM(H28)</f>
        <v>0</v>
      </c>
      <c r="J50" s="149" t="e">
        <f t="shared" si="8"/>
        <v>#DIV/0!</v>
      </c>
      <c r="K50" s="74">
        <f>SUM(I28)</f>
        <v>0</v>
      </c>
      <c r="L50" s="74">
        <f>SUM(J28)</f>
        <v>0</v>
      </c>
      <c r="M50" s="127" t="e">
        <f t="shared" si="9"/>
        <v>#DIV/0!</v>
      </c>
      <c r="N50" s="132">
        <f>SUM(K28)</f>
        <v>0</v>
      </c>
      <c r="O50" s="132">
        <f>SUM(L28)</f>
        <v>0</v>
      </c>
      <c r="P50" s="141" t="e">
        <f t="shared" si="10"/>
        <v>#DIV/0!</v>
      </c>
      <c r="Q50" s="99">
        <f>SUM(M28)</f>
        <v>0</v>
      </c>
      <c r="R50" s="110">
        <f>SUM(N28)</f>
        <v>0</v>
      </c>
      <c r="S50" s="127" t="e">
        <f t="shared" si="11"/>
        <v>#DIV/0!</v>
      </c>
    </row>
    <row r="51" spans="1:19" s="17" customFormat="1" ht="12" x14ac:dyDescent="0.3">
      <c r="A51" s="15"/>
      <c r="B51" s="15"/>
      <c r="C51" s="25"/>
      <c r="D51" s="16"/>
      <c r="E51" s="16"/>
      <c r="F51" s="14"/>
      <c r="G51" s="14"/>
      <c r="H51" s="14"/>
      <c r="I51" s="14"/>
      <c r="J51" s="14"/>
      <c r="L51" s="61"/>
    </row>
    <row r="52" spans="1:19" s="17" customFormat="1" ht="13" x14ac:dyDescent="0.3">
      <c r="A52" s="51" t="s">
        <v>1362</v>
      </c>
      <c r="B52" s="52"/>
      <c r="C52" s="53"/>
      <c r="D52" s="54"/>
      <c r="E52" s="52" t="s">
        <v>575</v>
      </c>
      <c r="F52" s="245"/>
      <c r="G52" s="245"/>
      <c r="H52" s="245"/>
      <c r="L52" s="61"/>
    </row>
    <row r="53" spans="1:19" s="17" customFormat="1" ht="12" x14ac:dyDescent="0.3">
      <c r="C53" s="19"/>
      <c r="E53" s="245"/>
      <c r="F53" s="245"/>
      <c r="G53" s="245"/>
      <c r="H53" s="245"/>
      <c r="L53" s="61"/>
    </row>
    <row r="54" spans="1:19" s="17" customFormat="1" ht="12" x14ac:dyDescent="0.3">
      <c r="C54" s="19"/>
      <c r="E54" s="245"/>
      <c r="F54" s="246" t="s">
        <v>574</v>
      </c>
      <c r="G54" s="245"/>
      <c r="H54" s="245"/>
      <c r="L54" s="61"/>
    </row>
    <row r="55" spans="1:19" s="17" customFormat="1" ht="12" x14ac:dyDescent="0.3">
      <c r="A55" s="19"/>
      <c r="B55" s="19"/>
      <c r="C55" s="26"/>
      <c r="E55" s="247"/>
      <c r="F55" s="245" t="s">
        <v>775</v>
      </c>
      <c r="G55" s="245"/>
      <c r="H55" s="245"/>
      <c r="L55" s="61"/>
    </row>
    <row r="56" spans="1:19" x14ac:dyDescent="0.35">
      <c r="A56" s="20"/>
      <c r="B56" s="20"/>
      <c r="C56" s="27"/>
      <c r="D56" s="18"/>
      <c r="E56" s="18"/>
      <c r="F56" s="17" t="s">
        <v>1045</v>
      </c>
      <c r="G56" s="17"/>
      <c r="H56" s="17"/>
      <c r="I56" s="17"/>
      <c r="J56" s="17"/>
    </row>
    <row r="57" spans="1:19" x14ac:dyDescent="0.35">
      <c r="C57" s="27"/>
    </row>
    <row r="58" spans="1:19" x14ac:dyDescent="0.35">
      <c r="C58" s="27"/>
    </row>
    <row r="59" spans="1:19" x14ac:dyDescent="0.35">
      <c r="C59" s="27"/>
    </row>
    <row r="64" spans="1:19" x14ac:dyDescent="0.35">
      <c r="C64" s="25"/>
    </row>
    <row r="65" spans="3:3" x14ac:dyDescent="0.35">
      <c r="C65" s="25"/>
    </row>
    <row r="66" spans="3:3" x14ac:dyDescent="0.35">
      <c r="C66" s="28"/>
    </row>
    <row r="67" spans="3:3" x14ac:dyDescent="0.35">
      <c r="C67" s="25"/>
    </row>
  </sheetData>
  <sheetProtection algorithmName="SHA-512" hashValue="F3XPBCwbKdBscC6UvQboEn5/U0VlbnToPK0otQVwLBqyx0xVNRjv9yAhtbpyI8cNOphPHlbACbu5xx0TTlAb4A==" saltValue="JVmin5qtPmdSLQWV4ZvP9Q==" spinCount="100000" sheet="1" formatRows="0" insertColumns="0"/>
  <mergeCells count="30">
    <mergeCell ref="C50:D50"/>
    <mergeCell ref="M9:N10"/>
    <mergeCell ref="E10:F10"/>
    <mergeCell ref="G10:H10"/>
    <mergeCell ref="I10:J10"/>
    <mergeCell ref="C42:D42"/>
    <mergeCell ref="C9:C11"/>
    <mergeCell ref="D9:D11"/>
    <mergeCell ref="E9:J9"/>
    <mergeCell ref="K9:L10"/>
    <mergeCell ref="C48:D48"/>
    <mergeCell ref="C49:D49"/>
    <mergeCell ref="B44:N44"/>
    <mergeCell ref="B45:B47"/>
    <mergeCell ref="C45:D47"/>
    <mergeCell ref="E45:M45"/>
    <mergeCell ref="N45:P46"/>
    <mergeCell ref="O1:P1"/>
    <mergeCell ref="A6:N6"/>
    <mergeCell ref="Q45:S46"/>
    <mergeCell ref="E46:G46"/>
    <mergeCell ref="H46:J46"/>
    <mergeCell ref="K46:M46"/>
    <mergeCell ref="A9:A11"/>
    <mergeCell ref="B9:B11"/>
    <mergeCell ref="A1:F1"/>
    <mergeCell ref="I1:J1"/>
    <mergeCell ref="C3:I3"/>
    <mergeCell ref="A5:J5"/>
    <mergeCell ref="A7:J7"/>
  </mergeCells>
  <hyperlinks>
    <hyperlink ref="O1:P1" location="'Почетна страна'!G8" display="Врати се на почетна страна" xr:uid="{133CF539-4D3D-4CD2-BA31-67D885D5690D}"/>
  </hyperlinks>
  <pageMargins left="0.25" right="0.25" top="0.75" bottom="0.75" header="0.3" footer="0.3"/>
  <pageSetup paperSize="9" scale="77" orientation="landscape" r:id="rId1"/>
  <headerFooter alignWithMargins="0">
    <oddHeader>&amp;C&amp;P</oddHeader>
    <oddFooter>&amp;C&amp;8&amp;P</oddFooter>
  </headerFooter>
  <rowBreaks count="2" manualBreakCount="2">
    <brk id="28" max="16383" man="1"/>
    <brk id="58" max="16383" man="1"/>
  </rowBreaks>
  <drawing r:id="rId2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7FFE-8718-4D5F-B738-3745753610DF}">
  <sheetPr>
    <tabColor theme="0" tint="-0.14999847407452621"/>
  </sheetPr>
  <dimension ref="A1:S84"/>
  <sheetViews>
    <sheetView zoomScaleNormal="100" workbookViewId="0">
      <selection activeCell="L3" sqref="L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7" width="9.1796875" style="6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1476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1565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1261</v>
      </c>
      <c r="C13" s="55" t="s">
        <v>1262</v>
      </c>
      <c r="D13" s="31">
        <v>164531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1263</v>
      </c>
      <c r="C14" s="55" t="s">
        <v>1264</v>
      </c>
      <c r="D14" s="31">
        <v>95728</v>
      </c>
      <c r="E14" s="32"/>
      <c r="F14" s="81">
        <f>E14*D14</f>
        <v>0</v>
      </c>
      <c r="G14" s="33"/>
      <c r="H14" s="81">
        <f t="shared" ref="H14:H57" si="0">G14*D14</f>
        <v>0</v>
      </c>
      <c r="I14" s="37">
        <f t="shared" ref="I14:I57" si="1">E14+G14</f>
        <v>0</v>
      </c>
      <c r="J14" s="38">
        <f>I14*D14</f>
        <v>0</v>
      </c>
      <c r="K14" s="92"/>
      <c r="L14" s="88">
        <f t="shared" ref="L14:L57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1265</v>
      </c>
      <c r="C15" s="55" t="s">
        <v>1266</v>
      </c>
      <c r="D15" s="31">
        <v>82893</v>
      </c>
      <c r="E15" s="32"/>
      <c r="F15" s="81">
        <f t="shared" ref="F15:F57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57" si="4">I15*D15</f>
        <v>0</v>
      </c>
      <c r="K15" s="92"/>
      <c r="L15" s="88">
        <f t="shared" si="2"/>
        <v>0</v>
      </c>
      <c r="M15" s="93"/>
      <c r="N15" s="38">
        <f t="shared" ref="N15:N57" si="5">M15*D15</f>
        <v>0</v>
      </c>
    </row>
    <row r="16" spans="1:16" s="1" customFormat="1" ht="21" x14ac:dyDescent="0.3">
      <c r="A16" s="35">
        <v>4</v>
      </c>
      <c r="B16" s="84" t="s">
        <v>1267</v>
      </c>
      <c r="C16" s="55" t="s">
        <v>1268</v>
      </c>
      <c r="D16" s="31">
        <v>51583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1269</v>
      </c>
      <c r="C17" s="55" t="s">
        <v>1270</v>
      </c>
      <c r="D17" s="31">
        <v>34150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1271</v>
      </c>
      <c r="C18" s="55" t="s">
        <v>1272</v>
      </c>
      <c r="D18" s="31">
        <v>129627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1273</v>
      </c>
      <c r="C19" s="55" t="s">
        <v>1274</v>
      </c>
      <c r="D19" s="31">
        <v>50763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1275</v>
      </c>
      <c r="C20" s="55" t="s">
        <v>1276</v>
      </c>
      <c r="D20" s="31">
        <v>94547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1277</v>
      </c>
      <c r="C21" s="55" t="s">
        <v>1278</v>
      </c>
      <c r="D21" s="31">
        <v>58068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1279</v>
      </c>
      <c r="C22" s="55" t="s">
        <v>1280</v>
      </c>
      <c r="D22" s="31">
        <v>47340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1281</v>
      </c>
      <c r="C23" s="55" t="s">
        <v>1282</v>
      </c>
      <c r="D23" s="31">
        <v>33722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1283</v>
      </c>
      <c r="C24" s="55" t="s">
        <v>1284</v>
      </c>
      <c r="D24" s="31">
        <v>47058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1285</v>
      </c>
      <c r="C25" s="55" t="s">
        <v>1286</v>
      </c>
      <c r="D25" s="31">
        <v>27212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1287</v>
      </c>
      <c r="C26" s="55" t="s">
        <v>1288</v>
      </c>
      <c r="D26" s="31">
        <v>17448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1289</v>
      </c>
      <c r="C27" s="55" t="s">
        <v>324</v>
      </c>
      <c r="D27" s="31">
        <v>8250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1290</v>
      </c>
      <c r="C28" s="55" t="s">
        <v>1291</v>
      </c>
      <c r="D28" s="31">
        <v>24849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1292</v>
      </c>
      <c r="C29" s="55" t="s">
        <v>1293</v>
      </c>
      <c r="D29" s="31">
        <v>30301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1294</v>
      </c>
      <c r="C30" s="55" t="s">
        <v>1295</v>
      </c>
      <c r="D30" s="31">
        <v>20508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1296</v>
      </c>
      <c r="C31" s="55" t="s">
        <v>1297</v>
      </c>
      <c r="D31" s="31">
        <v>31487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1298</v>
      </c>
      <c r="C32" s="55" t="s">
        <v>1299</v>
      </c>
      <c r="D32" s="31">
        <v>20010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14.5" x14ac:dyDescent="0.3">
      <c r="A33" s="35">
        <v>21</v>
      </c>
      <c r="B33" s="84" t="s">
        <v>1300</v>
      </c>
      <c r="C33" s="55" t="s">
        <v>1301</v>
      </c>
      <c r="D33" s="31">
        <v>13461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21" x14ac:dyDescent="0.3">
      <c r="A34" s="35">
        <v>22</v>
      </c>
      <c r="B34" s="84" t="s">
        <v>1302</v>
      </c>
      <c r="C34" s="55" t="s">
        <v>1303</v>
      </c>
      <c r="D34" s="31">
        <v>22085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21" x14ac:dyDescent="0.3">
      <c r="A35" s="35">
        <v>23</v>
      </c>
      <c r="B35" s="84" t="s">
        <v>1304</v>
      </c>
      <c r="C35" s="55" t="s">
        <v>1305</v>
      </c>
      <c r="D35" s="31">
        <v>14677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24</v>
      </c>
      <c r="B36" s="84" t="s">
        <v>1306</v>
      </c>
      <c r="C36" s="55" t="s">
        <v>1307</v>
      </c>
      <c r="D36" s="31">
        <v>19916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14.5" x14ac:dyDescent="0.3">
      <c r="A37" s="35">
        <v>25</v>
      </c>
      <c r="B37" s="84" t="s">
        <v>1308</v>
      </c>
      <c r="C37" s="55" t="s">
        <v>1309</v>
      </c>
      <c r="D37" s="31">
        <v>23035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14.5" x14ac:dyDescent="0.3">
      <c r="A38" s="35">
        <v>26</v>
      </c>
      <c r="B38" s="84" t="s">
        <v>1310</v>
      </c>
      <c r="C38" s="55" t="s">
        <v>1311</v>
      </c>
      <c r="D38" s="31">
        <v>16688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14.5" x14ac:dyDescent="0.3">
      <c r="A39" s="35">
        <v>27</v>
      </c>
      <c r="B39" s="84" t="s">
        <v>1312</v>
      </c>
      <c r="C39" s="55" t="s">
        <v>1313</v>
      </c>
      <c r="D39" s="31">
        <v>12273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14.5" x14ac:dyDescent="0.3">
      <c r="A40" s="35">
        <v>28</v>
      </c>
      <c r="B40" s="84" t="s">
        <v>1314</v>
      </c>
      <c r="C40" s="55" t="s">
        <v>1315</v>
      </c>
      <c r="D40" s="31">
        <v>22386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14.5" x14ac:dyDescent="0.3">
      <c r="A41" s="35">
        <v>29</v>
      </c>
      <c r="B41" s="84" t="s">
        <v>1316</v>
      </c>
      <c r="C41" s="55" t="s">
        <v>325</v>
      </c>
      <c r="D41" s="31">
        <v>15507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30</v>
      </c>
      <c r="B42" s="84" t="s">
        <v>1317</v>
      </c>
      <c r="C42" s="55" t="s">
        <v>1318</v>
      </c>
      <c r="D42" s="31">
        <v>42235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14.5" x14ac:dyDescent="0.3">
      <c r="A43" s="35">
        <v>31</v>
      </c>
      <c r="B43" s="84" t="s">
        <v>1319</v>
      </c>
      <c r="C43" s="55" t="s">
        <v>1320</v>
      </c>
      <c r="D43" s="31">
        <v>28165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14.5" x14ac:dyDescent="0.3">
      <c r="A44" s="35">
        <v>32</v>
      </c>
      <c r="B44" s="84" t="s">
        <v>1321</v>
      </c>
      <c r="C44" s="55" t="s">
        <v>1322</v>
      </c>
      <c r="D44" s="31">
        <v>22410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21" x14ac:dyDescent="0.3">
      <c r="A45" s="35">
        <v>33</v>
      </c>
      <c r="B45" s="84" t="s">
        <v>1323</v>
      </c>
      <c r="C45" s="55" t="s">
        <v>1324</v>
      </c>
      <c r="D45" s="31">
        <v>21798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14.5" x14ac:dyDescent="0.3">
      <c r="A46" s="35">
        <v>34</v>
      </c>
      <c r="B46" s="84" t="s">
        <v>1325</v>
      </c>
      <c r="C46" s="55" t="s">
        <v>1326</v>
      </c>
      <c r="D46" s="31">
        <v>63679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14.5" x14ac:dyDescent="0.3">
      <c r="A47" s="35">
        <v>35</v>
      </c>
      <c r="B47" s="84" t="s">
        <v>1327</v>
      </c>
      <c r="C47" s="55" t="s">
        <v>1328</v>
      </c>
      <c r="D47" s="31">
        <v>32068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14.5" x14ac:dyDescent="0.3">
      <c r="A48" s="35">
        <v>36</v>
      </c>
      <c r="B48" s="84" t="s">
        <v>1329</v>
      </c>
      <c r="C48" s="55" t="s">
        <v>1330</v>
      </c>
      <c r="D48" s="31">
        <v>20381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9" s="1" customFormat="1" ht="21" x14ac:dyDescent="0.3">
      <c r="A49" s="35">
        <v>37</v>
      </c>
      <c r="B49" s="84" t="s">
        <v>1331</v>
      </c>
      <c r="C49" s="55" t="s">
        <v>1332</v>
      </c>
      <c r="D49" s="31">
        <v>46369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9" s="1" customFormat="1" ht="14.5" x14ac:dyDescent="0.3">
      <c r="A50" s="35">
        <v>38</v>
      </c>
      <c r="B50" s="84" t="s">
        <v>1333</v>
      </c>
      <c r="C50" s="55" t="s">
        <v>1334</v>
      </c>
      <c r="D50" s="31">
        <v>36150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 t="shared" si="2"/>
        <v>0</v>
      </c>
      <c r="M50" s="93"/>
      <c r="N50" s="38">
        <f t="shared" si="5"/>
        <v>0</v>
      </c>
    </row>
    <row r="51" spans="1:19" s="1" customFormat="1" ht="21" x14ac:dyDescent="0.3">
      <c r="A51" s="35">
        <v>39</v>
      </c>
      <c r="B51" s="84" t="s">
        <v>1335</v>
      </c>
      <c r="C51" s="55" t="s">
        <v>1336</v>
      </c>
      <c r="D51" s="31">
        <v>23255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 t="shared" si="2"/>
        <v>0</v>
      </c>
      <c r="M51" s="93"/>
      <c r="N51" s="38">
        <f t="shared" si="5"/>
        <v>0</v>
      </c>
    </row>
    <row r="52" spans="1:19" s="1" customFormat="1" ht="21" x14ac:dyDescent="0.3">
      <c r="A52" s="35">
        <v>40</v>
      </c>
      <c r="B52" s="84" t="s">
        <v>1337</v>
      </c>
      <c r="C52" s="55" t="s">
        <v>1338</v>
      </c>
      <c r="D52" s="31">
        <v>26355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9" s="1" customFormat="1" ht="21" x14ac:dyDescent="0.3">
      <c r="A53" s="35">
        <v>41</v>
      </c>
      <c r="B53" s="84" t="s">
        <v>1339</v>
      </c>
      <c r="C53" s="55" t="s">
        <v>1340</v>
      </c>
      <c r="D53" s="31">
        <v>22004</v>
      </c>
      <c r="E53" s="32"/>
      <c r="F53" s="81">
        <f t="shared" si="3"/>
        <v>0</v>
      </c>
      <c r="G53" s="33"/>
      <c r="H53" s="81">
        <f t="shared" si="0"/>
        <v>0</v>
      </c>
      <c r="I53" s="37">
        <f t="shared" si="1"/>
        <v>0</v>
      </c>
      <c r="J53" s="38">
        <f t="shared" si="4"/>
        <v>0</v>
      </c>
      <c r="K53" s="92"/>
      <c r="L53" s="88">
        <f t="shared" si="2"/>
        <v>0</v>
      </c>
      <c r="M53" s="93"/>
      <c r="N53" s="38">
        <f t="shared" si="5"/>
        <v>0</v>
      </c>
    </row>
    <row r="54" spans="1:19" s="1" customFormat="1" ht="21" x14ac:dyDescent="0.3">
      <c r="A54" s="35">
        <v>42</v>
      </c>
      <c r="B54" s="84" t="s">
        <v>1341</v>
      </c>
      <c r="C54" s="55" t="s">
        <v>326</v>
      </c>
      <c r="D54" s="31">
        <v>16269</v>
      </c>
      <c r="E54" s="32"/>
      <c r="F54" s="81">
        <f t="shared" si="3"/>
        <v>0</v>
      </c>
      <c r="G54" s="33"/>
      <c r="H54" s="81">
        <f t="shared" si="0"/>
        <v>0</v>
      </c>
      <c r="I54" s="37">
        <f t="shared" si="1"/>
        <v>0</v>
      </c>
      <c r="J54" s="38">
        <f t="shared" si="4"/>
        <v>0</v>
      </c>
      <c r="K54" s="92"/>
      <c r="L54" s="88">
        <f t="shared" si="2"/>
        <v>0</v>
      </c>
      <c r="M54" s="93"/>
      <c r="N54" s="38">
        <f t="shared" si="5"/>
        <v>0</v>
      </c>
    </row>
    <row r="55" spans="1:19" s="1" customFormat="1" ht="14.5" x14ac:dyDescent="0.3">
      <c r="A55" s="35">
        <v>43</v>
      </c>
      <c r="B55" s="84" t="s">
        <v>1431</v>
      </c>
      <c r="C55" s="55" t="s">
        <v>1432</v>
      </c>
      <c r="D55" s="31">
        <v>24947</v>
      </c>
      <c r="E55" s="32"/>
      <c r="F55" s="81">
        <f t="shared" si="3"/>
        <v>0</v>
      </c>
      <c r="G55" s="33"/>
      <c r="H55" s="81">
        <f t="shared" si="0"/>
        <v>0</v>
      </c>
      <c r="I55" s="37">
        <f t="shared" si="1"/>
        <v>0</v>
      </c>
      <c r="J55" s="38">
        <f t="shared" si="4"/>
        <v>0</v>
      </c>
      <c r="K55" s="92"/>
      <c r="L55" s="88">
        <f t="shared" si="2"/>
        <v>0</v>
      </c>
      <c r="M55" s="93"/>
      <c r="N55" s="38">
        <f t="shared" si="5"/>
        <v>0</v>
      </c>
    </row>
    <row r="56" spans="1:19" s="1" customFormat="1" ht="21" x14ac:dyDescent="0.3">
      <c r="A56" s="35">
        <v>44</v>
      </c>
      <c r="B56" s="84" t="s">
        <v>1433</v>
      </c>
      <c r="C56" s="55" t="s">
        <v>1434</v>
      </c>
      <c r="D56" s="31">
        <v>47400</v>
      </c>
      <c r="E56" s="32"/>
      <c r="F56" s="81">
        <f t="shared" si="3"/>
        <v>0</v>
      </c>
      <c r="G56" s="33"/>
      <c r="H56" s="81">
        <f t="shared" si="0"/>
        <v>0</v>
      </c>
      <c r="I56" s="37">
        <f t="shared" si="1"/>
        <v>0</v>
      </c>
      <c r="J56" s="38">
        <f t="shared" si="4"/>
        <v>0</v>
      </c>
      <c r="K56" s="92"/>
      <c r="L56" s="88">
        <f t="shared" si="2"/>
        <v>0</v>
      </c>
      <c r="M56" s="93"/>
      <c r="N56" s="38">
        <f t="shared" si="5"/>
        <v>0</v>
      </c>
    </row>
    <row r="57" spans="1:19" s="1" customFormat="1" ht="21" x14ac:dyDescent="0.3">
      <c r="A57" s="35">
        <v>45</v>
      </c>
      <c r="B57" s="84" t="s">
        <v>1435</v>
      </c>
      <c r="C57" s="55" t="s">
        <v>1436</v>
      </c>
      <c r="D57" s="31">
        <v>83922</v>
      </c>
      <c r="E57" s="32"/>
      <c r="F57" s="81">
        <f t="shared" si="3"/>
        <v>0</v>
      </c>
      <c r="G57" s="33"/>
      <c r="H57" s="81">
        <f t="shared" si="0"/>
        <v>0</v>
      </c>
      <c r="I57" s="37">
        <f t="shared" si="1"/>
        <v>0</v>
      </c>
      <c r="J57" s="38">
        <f t="shared" si="4"/>
        <v>0</v>
      </c>
      <c r="K57" s="92"/>
      <c r="L57" s="88">
        <f t="shared" si="2"/>
        <v>0</v>
      </c>
      <c r="M57" s="93"/>
      <c r="N57" s="38">
        <f t="shared" si="5"/>
        <v>0</v>
      </c>
    </row>
    <row r="58" spans="1:19" s="1" customFormat="1" ht="15" thickBot="1" x14ac:dyDescent="0.35">
      <c r="A58" s="35"/>
      <c r="B58" s="84"/>
      <c r="C58" s="34"/>
      <c r="D58" s="31"/>
      <c r="E58" s="32"/>
      <c r="F58" s="81"/>
      <c r="G58" s="33"/>
      <c r="H58" s="81"/>
      <c r="I58" s="37"/>
      <c r="J58" s="38"/>
      <c r="K58" s="92"/>
      <c r="L58" s="90"/>
      <c r="M58" s="94"/>
      <c r="N58" s="79"/>
    </row>
    <row r="59" spans="1:19" s="14" customFormat="1" ht="23.15" customHeight="1" thickBot="1" x14ac:dyDescent="0.35">
      <c r="A59" s="13"/>
      <c r="B59" s="29"/>
      <c r="C59" s="314" t="s">
        <v>1355</v>
      </c>
      <c r="D59" s="315"/>
      <c r="E59" s="36">
        <f t="shared" ref="E59:N59" si="6">SUM(E13:E58)</f>
        <v>0</v>
      </c>
      <c r="F59" s="36">
        <f t="shared" si="6"/>
        <v>0</v>
      </c>
      <c r="G59" s="36">
        <f t="shared" si="6"/>
        <v>0</v>
      </c>
      <c r="H59" s="36">
        <f t="shared" si="6"/>
        <v>0</v>
      </c>
      <c r="I59" s="36">
        <f t="shared" si="6"/>
        <v>0</v>
      </c>
      <c r="J59" s="36">
        <f t="shared" si="6"/>
        <v>0</v>
      </c>
      <c r="K59" s="77">
        <f t="shared" si="6"/>
        <v>0</v>
      </c>
      <c r="L59" s="36">
        <f t="shared" si="6"/>
        <v>0</v>
      </c>
      <c r="M59" s="77">
        <f t="shared" si="6"/>
        <v>0</v>
      </c>
      <c r="N59" s="36">
        <f t="shared" si="6"/>
        <v>0</v>
      </c>
    </row>
    <row r="60" spans="1:19" s="14" customFormat="1" ht="23" customHeight="1" x14ac:dyDescent="0.3">
      <c r="A60" s="20"/>
      <c r="B60" s="20"/>
      <c r="C60" s="62"/>
      <c r="D60" s="62"/>
      <c r="E60" s="63"/>
      <c r="F60" s="63"/>
      <c r="G60" s="63"/>
      <c r="H60" s="63"/>
      <c r="I60" s="63"/>
      <c r="J60" s="63"/>
      <c r="L60" s="60"/>
    </row>
    <row r="61" spans="1:19" s="14" customFormat="1" ht="23.15" customHeight="1" thickBot="1" x14ac:dyDescent="0.4">
      <c r="A61" s="20"/>
      <c r="B61" s="335" t="s">
        <v>1371</v>
      </c>
      <c r="C61" s="335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287"/>
    </row>
    <row r="62" spans="1:19" s="14" customFormat="1" ht="23.15" customHeight="1" thickBot="1" x14ac:dyDescent="0.35">
      <c r="A62" s="20"/>
      <c r="B62" s="297" t="s">
        <v>1382</v>
      </c>
      <c r="C62" s="300" t="s">
        <v>1383</v>
      </c>
      <c r="D62" s="301"/>
      <c r="E62" s="306" t="s">
        <v>1384</v>
      </c>
      <c r="F62" s="307"/>
      <c r="G62" s="307"/>
      <c r="H62" s="307"/>
      <c r="I62" s="307"/>
      <c r="J62" s="307"/>
      <c r="K62" s="307"/>
      <c r="L62" s="307"/>
      <c r="M62" s="307"/>
      <c r="N62" s="308" t="s">
        <v>1370</v>
      </c>
      <c r="O62" s="309"/>
      <c r="P62" s="310"/>
      <c r="Q62" s="325">
        <v>2024</v>
      </c>
      <c r="R62" s="325"/>
      <c r="S62" s="326"/>
    </row>
    <row r="63" spans="1:19" s="14" customFormat="1" ht="23.15" customHeight="1" thickBot="1" x14ac:dyDescent="0.35">
      <c r="A63" s="20"/>
      <c r="B63" s="298"/>
      <c r="C63" s="302"/>
      <c r="D63" s="303"/>
      <c r="E63" s="329" t="s">
        <v>1367</v>
      </c>
      <c r="F63" s="325"/>
      <c r="G63" s="326"/>
      <c r="H63" s="329" t="s">
        <v>1366</v>
      </c>
      <c r="I63" s="325"/>
      <c r="J63" s="326"/>
      <c r="K63" s="308" t="s">
        <v>385</v>
      </c>
      <c r="L63" s="309"/>
      <c r="M63" s="310"/>
      <c r="N63" s="311"/>
      <c r="O63" s="312"/>
      <c r="P63" s="313"/>
      <c r="Q63" s="327"/>
      <c r="R63" s="327"/>
      <c r="S63" s="328"/>
    </row>
    <row r="64" spans="1:19" s="14" customFormat="1" ht="21.5" thickBot="1" x14ac:dyDescent="0.35">
      <c r="A64" s="20"/>
      <c r="B64" s="299"/>
      <c r="C64" s="304"/>
      <c r="D64" s="305"/>
      <c r="E64" s="71" t="s">
        <v>1368</v>
      </c>
      <c r="F64" s="71" t="s">
        <v>1437</v>
      </c>
      <c r="G64" s="71" t="s">
        <v>1379</v>
      </c>
      <c r="H64" s="71" t="s">
        <v>1368</v>
      </c>
      <c r="I64" s="71" t="s">
        <v>1437</v>
      </c>
      <c r="J64" s="71" t="s">
        <v>1379</v>
      </c>
      <c r="K64" s="71" t="s">
        <v>1368</v>
      </c>
      <c r="L64" s="71" t="s">
        <v>1437</v>
      </c>
      <c r="M64" s="71" t="s">
        <v>1379</v>
      </c>
      <c r="N64" s="42" t="s">
        <v>1368</v>
      </c>
      <c r="O64" s="128" t="s">
        <v>1437</v>
      </c>
      <c r="P64" s="68" t="s">
        <v>1379</v>
      </c>
      <c r="Q64" s="121" t="s">
        <v>1368</v>
      </c>
      <c r="R64" s="119" t="s">
        <v>1437</v>
      </c>
      <c r="S64" s="76" t="s">
        <v>1379</v>
      </c>
    </row>
    <row r="65" spans="1:19" s="14" customFormat="1" ht="23.15" customHeight="1" x14ac:dyDescent="0.3">
      <c r="A65" s="20"/>
      <c r="B65" s="66" t="s">
        <v>1438</v>
      </c>
      <c r="C65" s="289" t="s">
        <v>1372</v>
      </c>
      <c r="D65" s="290"/>
      <c r="E65" s="82">
        <f>SUM(E13:E17)</f>
        <v>0</v>
      </c>
      <c r="F65" s="82">
        <f>SUM(F13:F17)</f>
        <v>0</v>
      </c>
      <c r="G65" s="125" t="e">
        <f>E65/$E$59</f>
        <v>#DIV/0!</v>
      </c>
      <c r="H65" s="82">
        <f>SUM(G13:G17)</f>
        <v>0</v>
      </c>
      <c r="I65" s="82">
        <f>SUM(H13:H17)</f>
        <v>0</v>
      </c>
      <c r="J65" s="122" t="e">
        <f>H65/$G$59</f>
        <v>#DIV/0!</v>
      </c>
      <c r="K65" s="82">
        <f>SUM(I13:I17)</f>
        <v>0</v>
      </c>
      <c r="L65" s="129">
        <f>SUM(J13:J17)</f>
        <v>0</v>
      </c>
      <c r="M65" s="125" t="e">
        <f>K65/$I$59</f>
        <v>#DIV/0!</v>
      </c>
      <c r="N65" s="131">
        <f>SUM(K13:K17)</f>
        <v>0</v>
      </c>
      <c r="O65" s="133">
        <f>SUM(L13:L17)</f>
        <v>0</v>
      </c>
      <c r="P65" s="136" t="e">
        <f>N65/$K$59</f>
        <v>#DIV/0!</v>
      </c>
      <c r="Q65" s="95">
        <f>SUM(M13:M17)</f>
        <v>0</v>
      </c>
      <c r="R65" s="95">
        <f>SUM(N13:N17)</f>
        <v>0</v>
      </c>
      <c r="S65" s="96" t="e">
        <f>Q65/$M$59</f>
        <v>#DIV/0!</v>
      </c>
    </row>
    <row r="66" spans="1:19" s="14" customFormat="1" ht="23.15" customHeight="1" x14ac:dyDescent="0.3">
      <c r="A66" s="20"/>
      <c r="B66" s="64" t="s">
        <v>1439</v>
      </c>
      <c r="C66" s="291" t="s">
        <v>1389</v>
      </c>
      <c r="D66" s="292"/>
      <c r="E66" s="73">
        <f>SUM(E20:E58)</f>
        <v>0</v>
      </c>
      <c r="F66" s="73">
        <f>SUM(F20:F58)</f>
        <v>0</v>
      </c>
      <c r="G66" s="126" t="e">
        <f t="shared" ref="G66:G67" si="7">E66/$E$59</f>
        <v>#DIV/0!</v>
      </c>
      <c r="H66" s="73">
        <f>SUM(G20:G58)</f>
        <v>0</v>
      </c>
      <c r="I66" s="73">
        <f>SUM(H20:H58)</f>
        <v>0</v>
      </c>
      <c r="J66" s="123" t="e">
        <f t="shared" ref="J66:J67" si="8">H66/$G$59</f>
        <v>#DIV/0!</v>
      </c>
      <c r="K66" s="73">
        <f>SUM(I20:I58)</f>
        <v>0</v>
      </c>
      <c r="L66" s="130">
        <f>SUM(J20:J58)</f>
        <v>0</v>
      </c>
      <c r="M66" s="126" t="e">
        <f>K66/$I$59</f>
        <v>#DIV/0!</v>
      </c>
      <c r="N66" s="118">
        <f>SUM(K20:K58)</f>
        <v>0</v>
      </c>
      <c r="O66" s="134">
        <f>SUM(L20:L58)</f>
        <v>0</v>
      </c>
      <c r="P66" s="137" t="e">
        <f t="shared" ref="P66:P67" si="9">N66/$K$59</f>
        <v>#DIV/0!</v>
      </c>
      <c r="Q66" s="139">
        <f>SUM(M20:M58)</f>
        <v>0</v>
      </c>
      <c r="R66" s="139">
        <f>SUM(N20:N58)</f>
        <v>0</v>
      </c>
      <c r="S66" s="97" t="e">
        <f t="shared" ref="S66:S67" si="10">Q66/$M$59</f>
        <v>#DIV/0!</v>
      </c>
    </row>
    <row r="67" spans="1:19" s="14" customFormat="1" ht="23.15" customHeight="1" thickBot="1" x14ac:dyDescent="0.35">
      <c r="A67" s="20"/>
      <c r="B67" s="65" t="s">
        <v>1440</v>
      </c>
      <c r="C67" s="293" t="s">
        <v>1374</v>
      </c>
      <c r="D67" s="294"/>
      <c r="E67" s="74">
        <f>SUM(E18:E19)</f>
        <v>0</v>
      </c>
      <c r="F67" s="74">
        <f>SUM(F18:F19)</f>
        <v>0</v>
      </c>
      <c r="G67" s="127" t="e">
        <f t="shared" si="7"/>
        <v>#DIV/0!</v>
      </c>
      <c r="H67" s="74">
        <f>SUM(G18:G19)</f>
        <v>0</v>
      </c>
      <c r="I67" s="74">
        <f>SUM(H18:H19)</f>
        <v>0</v>
      </c>
      <c r="J67" s="124" t="e">
        <f t="shared" si="8"/>
        <v>#DIV/0!</v>
      </c>
      <c r="K67" s="74">
        <f>SUM(I18:I19)</f>
        <v>0</v>
      </c>
      <c r="L67" s="74">
        <f>SUM(J18:J19)</f>
        <v>0</v>
      </c>
      <c r="M67" s="127" t="e">
        <f>K67/$I$59</f>
        <v>#DIV/0!</v>
      </c>
      <c r="N67" s="132">
        <f>SUM(K18:K19)</f>
        <v>0</v>
      </c>
      <c r="O67" s="135">
        <f>SUM(L18:L19)</f>
        <v>0</v>
      </c>
      <c r="P67" s="138" t="e">
        <f t="shared" si="9"/>
        <v>#DIV/0!</v>
      </c>
      <c r="Q67" s="99">
        <f>SUM(M18:M19)</f>
        <v>0</v>
      </c>
      <c r="R67" s="99">
        <f>SUM(N18:N19)</f>
        <v>0</v>
      </c>
      <c r="S67" s="98" t="e">
        <f t="shared" si="10"/>
        <v>#DIV/0!</v>
      </c>
    </row>
    <row r="68" spans="1:19" s="17" customFormat="1" ht="12" x14ac:dyDescent="0.3">
      <c r="A68" s="15"/>
      <c r="B68" s="15"/>
      <c r="C68" s="25"/>
      <c r="D68" s="16"/>
      <c r="E68" s="16"/>
      <c r="F68" s="14"/>
      <c r="G68" s="14"/>
      <c r="H68" s="14"/>
      <c r="I68" s="14"/>
      <c r="J68" s="14"/>
      <c r="L68" s="61"/>
    </row>
    <row r="69" spans="1:19" s="17" customFormat="1" ht="13" x14ac:dyDescent="0.3">
      <c r="A69" s="51" t="s">
        <v>1362</v>
      </c>
      <c r="B69" s="52"/>
      <c r="C69" s="53"/>
      <c r="D69" s="54"/>
      <c r="E69" s="52" t="s">
        <v>575</v>
      </c>
      <c r="F69" s="245"/>
      <c r="G69" s="245"/>
      <c r="H69" s="245"/>
      <c r="L69" s="61"/>
    </row>
    <row r="70" spans="1:19" s="17" customFormat="1" ht="12" x14ac:dyDescent="0.3">
      <c r="C70" s="19"/>
      <c r="E70" s="245"/>
      <c r="F70" s="245"/>
      <c r="G70" s="245"/>
      <c r="H70" s="245"/>
      <c r="L70" s="61"/>
    </row>
    <row r="71" spans="1:19" s="17" customFormat="1" ht="12" x14ac:dyDescent="0.3">
      <c r="C71" s="19"/>
      <c r="E71" s="245"/>
      <c r="F71" s="246" t="s">
        <v>574</v>
      </c>
      <c r="G71" s="245"/>
      <c r="H71" s="245"/>
      <c r="L71" s="61"/>
    </row>
    <row r="72" spans="1:19" s="17" customFormat="1" ht="12" x14ac:dyDescent="0.3">
      <c r="A72" s="19"/>
      <c r="B72" s="19"/>
      <c r="C72" s="26"/>
      <c r="E72" s="247"/>
      <c r="F72" s="245" t="s">
        <v>775</v>
      </c>
      <c r="G72" s="245"/>
      <c r="H72" s="245"/>
      <c r="L72" s="61"/>
    </row>
    <row r="73" spans="1:19" x14ac:dyDescent="0.35">
      <c r="A73" s="20"/>
      <c r="B73" s="20"/>
      <c r="C73" s="27"/>
      <c r="D73" s="18"/>
      <c r="E73" s="18"/>
      <c r="F73" s="17" t="s">
        <v>1045</v>
      </c>
      <c r="G73" s="17"/>
      <c r="H73" s="17"/>
      <c r="I73" s="17"/>
      <c r="J73" s="17"/>
    </row>
    <row r="74" spans="1:19" x14ac:dyDescent="0.35">
      <c r="C74" s="27"/>
    </row>
    <row r="75" spans="1:19" x14ac:dyDescent="0.35">
      <c r="C75" s="27"/>
    </row>
    <row r="76" spans="1:19" x14ac:dyDescent="0.35">
      <c r="C76" s="27"/>
    </row>
    <row r="81" spans="3:3" x14ac:dyDescent="0.35">
      <c r="C81" s="25"/>
    </row>
    <row r="82" spans="3:3" x14ac:dyDescent="0.35">
      <c r="C82" s="25"/>
    </row>
    <row r="83" spans="3:3" x14ac:dyDescent="0.35">
      <c r="C83" s="28"/>
    </row>
    <row r="84" spans="3:3" x14ac:dyDescent="0.35">
      <c r="C84" s="25"/>
    </row>
  </sheetData>
  <sheetProtection algorithmName="SHA-512" hashValue="qywB1upMo1Gij9SAwv9a4cjvES8vCnCR38OmvczT1Hm2mgDFOXdU5ZVA5WYG6uS2Zf8QeQentgMXG8XVNzVExw==" saltValue="hEgSnZNOIJRJ+sXlSPtd3g==" spinCount="100000" sheet="1" formatRows="0" insertColumns="0"/>
  <mergeCells count="30">
    <mergeCell ref="E9:J9"/>
    <mergeCell ref="K9:L10"/>
    <mergeCell ref="A1:F1"/>
    <mergeCell ref="I1:J1"/>
    <mergeCell ref="C3:I3"/>
    <mergeCell ref="A5:J5"/>
    <mergeCell ref="C65:D65"/>
    <mergeCell ref="C66:D66"/>
    <mergeCell ref="C67:D67"/>
    <mergeCell ref="E62:M62"/>
    <mergeCell ref="E63:G63"/>
    <mergeCell ref="H63:J63"/>
    <mergeCell ref="K63:M63"/>
    <mergeCell ref="C62:D64"/>
    <mergeCell ref="N62:P63"/>
    <mergeCell ref="Q62:S63"/>
    <mergeCell ref="A7:L7"/>
    <mergeCell ref="O1:P1"/>
    <mergeCell ref="A6:N6"/>
    <mergeCell ref="B62:B64"/>
    <mergeCell ref="M9:N10"/>
    <mergeCell ref="E10:F10"/>
    <mergeCell ref="G10:H10"/>
    <mergeCell ref="I10:J10"/>
    <mergeCell ref="C59:D59"/>
    <mergeCell ref="B61:N61"/>
    <mergeCell ref="A9:A11"/>
    <mergeCell ref="B9:B11"/>
    <mergeCell ref="C9:C11"/>
    <mergeCell ref="D9:D11"/>
  </mergeCells>
  <hyperlinks>
    <hyperlink ref="O1:P1" location="'Почетна страна'!G8" display="Врати се на почетна страна" xr:uid="{B596614A-3C53-4123-BC49-3FD3F0A6FA91}"/>
  </hyperlinks>
  <pageMargins left="0.25" right="0.25" top="0.75" bottom="0.75" header="0.3" footer="0.3"/>
  <pageSetup paperSize="9" scale="77" orientation="landscape" r:id="rId1"/>
  <headerFooter alignWithMargins="0">
    <oddHeader>&amp;C&amp;P</oddHeader>
    <oddFooter>&amp;C&amp;8&amp;P</oddFooter>
  </headerFooter>
  <rowBreaks count="2" manualBreakCount="2">
    <brk id="32" max="16383" man="1"/>
    <brk id="54" max="16383" man="1"/>
  </rowBreaks>
  <drawing r:id="rId2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AB823-15E9-4680-B5DD-869209B79031}">
  <sheetPr>
    <tabColor theme="0" tint="-0.14999847407452621"/>
  </sheetPr>
  <dimension ref="A1:S123"/>
  <sheetViews>
    <sheetView zoomScaleNormal="100" workbookViewId="0">
      <selection activeCell="L2" sqref="L2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1475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1566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31.5" x14ac:dyDescent="0.3">
      <c r="A13" s="35">
        <v>1</v>
      </c>
      <c r="B13" s="84" t="s">
        <v>1342</v>
      </c>
      <c r="C13" s="55" t="s">
        <v>327</v>
      </c>
      <c r="D13" s="31">
        <v>397990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31.5" x14ac:dyDescent="0.3">
      <c r="A14" s="35">
        <v>2</v>
      </c>
      <c r="B14" s="84" t="s">
        <v>1343</v>
      </c>
      <c r="C14" s="55" t="s">
        <v>328</v>
      </c>
      <c r="D14" s="31">
        <v>277216</v>
      </c>
      <c r="E14" s="32"/>
      <c r="F14" s="81">
        <f>E14*D14</f>
        <v>0</v>
      </c>
      <c r="G14" s="33"/>
      <c r="H14" s="81">
        <f t="shared" ref="H14:H96" si="0">G14*D14</f>
        <v>0</v>
      </c>
      <c r="I14" s="37">
        <f t="shared" ref="I14:I96" si="1">E14+G14</f>
        <v>0</v>
      </c>
      <c r="J14" s="38">
        <f>I14*D14</f>
        <v>0</v>
      </c>
      <c r="K14" s="92"/>
      <c r="L14" s="88">
        <f t="shared" ref="L14:L96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1344</v>
      </c>
      <c r="C15" s="55" t="s">
        <v>329</v>
      </c>
      <c r="D15" s="31">
        <v>99878</v>
      </c>
      <c r="E15" s="32"/>
      <c r="F15" s="81">
        <f t="shared" ref="F15:F96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96" si="4">I15*D15</f>
        <v>0</v>
      </c>
      <c r="K15" s="92"/>
      <c r="L15" s="88">
        <f t="shared" si="2"/>
        <v>0</v>
      </c>
      <c r="M15" s="93"/>
      <c r="N15" s="38">
        <f t="shared" ref="N15:N96" si="5">M15*D15</f>
        <v>0</v>
      </c>
    </row>
    <row r="16" spans="1:16" s="1" customFormat="1" ht="31.5" x14ac:dyDescent="0.3">
      <c r="A16" s="35">
        <v>4</v>
      </c>
      <c r="B16" s="84" t="s">
        <v>1345</v>
      </c>
      <c r="C16" s="55" t="s">
        <v>1346</v>
      </c>
      <c r="D16" s="31">
        <v>538925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31.5" x14ac:dyDescent="0.3">
      <c r="A17" s="35">
        <v>5</v>
      </c>
      <c r="B17" s="84" t="s">
        <v>1347</v>
      </c>
      <c r="C17" s="55" t="s">
        <v>1348</v>
      </c>
      <c r="D17" s="31">
        <v>494015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31.5" x14ac:dyDescent="0.3">
      <c r="A18" s="35">
        <v>6</v>
      </c>
      <c r="B18" s="84" t="s">
        <v>1349</v>
      </c>
      <c r="C18" s="55" t="s">
        <v>0</v>
      </c>
      <c r="D18" s="31">
        <v>424350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1</v>
      </c>
      <c r="C19" s="55" t="s">
        <v>330</v>
      </c>
      <c r="D19" s="31">
        <v>403840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2</v>
      </c>
      <c r="C20" s="55" t="s">
        <v>331</v>
      </c>
      <c r="D20" s="31">
        <v>353625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3</v>
      </c>
      <c r="C21" s="55" t="s">
        <v>332</v>
      </c>
      <c r="D21" s="31">
        <v>352728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4</v>
      </c>
      <c r="C22" s="55" t="s">
        <v>333</v>
      </c>
      <c r="D22" s="31">
        <v>332408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31.5" x14ac:dyDescent="0.3">
      <c r="A23" s="35">
        <v>11</v>
      </c>
      <c r="B23" s="84" t="s">
        <v>5</v>
      </c>
      <c r="C23" s="55" t="s">
        <v>6</v>
      </c>
      <c r="D23" s="31">
        <v>407800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31.5" x14ac:dyDescent="0.3">
      <c r="A24" s="35">
        <v>12</v>
      </c>
      <c r="B24" s="84" t="s">
        <v>7</v>
      </c>
      <c r="C24" s="55" t="s">
        <v>8</v>
      </c>
      <c r="D24" s="31">
        <v>407800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31.5" x14ac:dyDescent="0.3">
      <c r="A25" s="35">
        <v>13</v>
      </c>
      <c r="B25" s="84" t="s">
        <v>9</v>
      </c>
      <c r="C25" s="55" t="s">
        <v>10</v>
      </c>
      <c r="D25" s="31">
        <v>350089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11</v>
      </c>
      <c r="C26" s="55" t="s">
        <v>334</v>
      </c>
      <c r="D26" s="31">
        <v>226320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31.5" x14ac:dyDescent="0.3">
      <c r="A27" s="35">
        <v>15</v>
      </c>
      <c r="B27" s="84" t="s">
        <v>12</v>
      </c>
      <c r="C27" s="55" t="s">
        <v>13</v>
      </c>
      <c r="D27" s="31">
        <v>353625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31.5" x14ac:dyDescent="0.3">
      <c r="A28" s="35">
        <v>16</v>
      </c>
      <c r="B28" s="84" t="s">
        <v>14</v>
      </c>
      <c r="C28" s="55" t="s">
        <v>15</v>
      </c>
      <c r="D28" s="31">
        <v>353625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16</v>
      </c>
      <c r="C29" s="55" t="s">
        <v>17</v>
      </c>
      <c r="D29" s="31">
        <v>93017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31.5" x14ac:dyDescent="0.3">
      <c r="A30" s="35">
        <v>18</v>
      </c>
      <c r="B30" s="84" t="s">
        <v>18</v>
      </c>
      <c r="C30" s="55" t="s">
        <v>335</v>
      </c>
      <c r="D30" s="31">
        <v>143702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31.5" x14ac:dyDescent="0.3">
      <c r="A31" s="35">
        <v>19</v>
      </c>
      <c r="B31" s="84" t="s">
        <v>19</v>
      </c>
      <c r="C31" s="55" t="s">
        <v>336</v>
      </c>
      <c r="D31" s="31">
        <v>94514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20</v>
      </c>
      <c r="C32" s="55" t="s">
        <v>21</v>
      </c>
      <c r="D32" s="31">
        <v>101149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21" x14ac:dyDescent="0.3">
      <c r="A33" s="35">
        <v>21</v>
      </c>
      <c r="B33" s="84" t="s">
        <v>22</v>
      </c>
      <c r="C33" s="55" t="s">
        <v>23</v>
      </c>
      <c r="D33" s="31">
        <v>85100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31.5" x14ac:dyDescent="0.3">
      <c r="A34" s="35">
        <v>22</v>
      </c>
      <c r="B34" s="84" t="s">
        <v>24</v>
      </c>
      <c r="C34" s="55" t="s">
        <v>25</v>
      </c>
      <c r="D34" s="31">
        <v>115000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31.5" x14ac:dyDescent="0.3">
      <c r="A35" s="35">
        <v>23</v>
      </c>
      <c r="B35" s="84" t="s">
        <v>26</v>
      </c>
      <c r="C35" s="55" t="s">
        <v>27</v>
      </c>
      <c r="D35" s="31">
        <v>98271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31.5" x14ac:dyDescent="0.3">
      <c r="A36" s="35">
        <v>24</v>
      </c>
      <c r="B36" s="84" t="s">
        <v>28</v>
      </c>
      <c r="C36" s="55" t="s">
        <v>337</v>
      </c>
      <c r="D36" s="31">
        <v>98271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21" x14ac:dyDescent="0.3">
      <c r="A37" s="35">
        <v>25</v>
      </c>
      <c r="B37" s="84" t="s">
        <v>29</v>
      </c>
      <c r="C37" s="55" t="s">
        <v>30</v>
      </c>
      <c r="D37" s="31">
        <v>79288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21" x14ac:dyDescent="0.3">
      <c r="A38" s="35">
        <v>26</v>
      </c>
      <c r="B38" s="84" t="s">
        <v>31</v>
      </c>
      <c r="C38" s="55" t="s">
        <v>32</v>
      </c>
      <c r="D38" s="31">
        <v>47289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14.5" x14ac:dyDescent="0.3">
      <c r="A39" s="35">
        <v>27</v>
      </c>
      <c r="B39" s="84" t="s">
        <v>33</v>
      </c>
      <c r="C39" s="55" t="s">
        <v>34</v>
      </c>
      <c r="D39" s="31">
        <v>72210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14.5" x14ac:dyDescent="0.3">
      <c r="A40" s="35">
        <v>28</v>
      </c>
      <c r="B40" s="84" t="s">
        <v>35</v>
      </c>
      <c r="C40" s="55" t="s">
        <v>36</v>
      </c>
      <c r="D40" s="31">
        <v>17735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14.5" x14ac:dyDescent="0.3">
      <c r="A41" s="35">
        <v>29</v>
      </c>
      <c r="B41" s="84" t="s">
        <v>37</v>
      </c>
      <c r="C41" s="55" t="s">
        <v>38</v>
      </c>
      <c r="D41" s="31">
        <v>427881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30</v>
      </c>
      <c r="B42" s="84" t="s">
        <v>39</v>
      </c>
      <c r="C42" s="55" t="s">
        <v>40</v>
      </c>
      <c r="D42" s="31">
        <v>31357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21" x14ac:dyDescent="0.3">
      <c r="A43" s="35">
        <v>31</v>
      </c>
      <c r="B43" s="84" t="s">
        <v>41</v>
      </c>
      <c r="C43" s="55" t="s">
        <v>42</v>
      </c>
      <c r="D43" s="31">
        <v>106247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21" x14ac:dyDescent="0.3">
      <c r="A44" s="35">
        <v>32</v>
      </c>
      <c r="B44" s="84" t="s">
        <v>43</v>
      </c>
      <c r="C44" s="55" t="s">
        <v>44</v>
      </c>
      <c r="D44" s="31">
        <v>70952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21" x14ac:dyDescent="0.3">
      <c r="A45" s="35">
        <v>33</v>
      </c>
      <c r="B45" s="84" t="s">
        <v>338</v>
      </c>
      <c r="C45" s="55" t="s">
        <v>339</v>
      </c>
      <c r="D45" s="31">
        <v>95746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21" x14ac:dyDescent="0.3">
      <c r="A46" s="35">
        <v>34</v>
      </c>
      <c r="B46" s="84" t="s">
        <v>340</v>
      </c>
      <c r="C46" s="55" t="s">
        <v>1353</v>
      </c>
      <c r="D46" s="31">
        <v>997350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21" x14ac:dyDescent="0.3">
      <c r="A47" s="35">
        <v>35</v>
      </c>
      <c r="B47" s="84" t="s">
        <v>45</v>
      </c>
      <c r="C47" s="55" t="s">
        <v>46</v>
      </c>
      <c r="D47" s="31">
        <v>21533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31.5" x14ac:dyDescent="0.3">
      <c r="A48" s="35">
        <v>36</v>
      </c>
      <c r="B48" s="84" t="s">
        <v>47</v>
      </c>
      <c r="C48" s="55" t="s">
        <v>48</v>
      </c>
      <c r="D48" s="31">
        <v>43283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4" s="1" customFormat="1" ht="31.5" x14ac:dyDescent="0.3">
      <c r="A49" s="35">
        <v>37</v>
      </c>
      <c r="B49" s="84" t="s">
        <v>49</v>
      </c>
      <c r="C49" s="55" t="s">
        <v>50</v>
      </c>
      <c r="D49" s="31">
        <v>38423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4" s="1" customFormat="1" ht="31.5" x14ac:dyDescent="0.3">
      <c r="A50" s="35">
        <v>38</v>
      </c>
      <c r="B50" s="84" t="s">
        <v>51</v>
      </c>
      <c r="C50" s="55" t="s">
        <v>52</v>
      </c>
      <c r="D50" s="31">
        <v>32959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 t="shared" si="2"/>
        <v>0</v>
      </c>
      <c r="M50" s="93"/>
      <c r="N50" s="38">
        <f t="shared" si="5"/>
        <v>0</v>
      </c>
    </row>
    <row r="51" spans="1:14" s="1" customFormat="1" ht="31.5" x14ac:dyDescent="0.3">
      <c r="A51" s="35">
        <v>39</v>
      </c>
      <c r="B51" s="84" t="s">
        <v>53</v>
      </c>
      <c r="C51" s="55" t="s">
        <v>54</v>
      </c>
      <c r="D51" s="31">
        <v>28352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 t="shared" si="2"/>
        <v>0</v>
      </c>
      <c r="M51" s="93"/>
      <c r="N51" s="38">
        <f t="shared" si="5"/>
        <v>0</v>
      </c>
    </row>
    <row r="52" spans="1:14" s="1" customFormat="1" ht="21" x14ac:dyDescent="0.3">
      <c r="A52" s="35">
        <v>40</v>
      </c>
      <c r="B52" s="84" t="s">
        <v>341</v>
      </c>
      <c r="C52" s="55" t="s">
        <v>342</v>
      </c>
      <c r="D52" s="31">
        <v>82508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4" s="1" customFormat="1" ht="14.5" x14ac:dyDescent="0.3">
      <c r="A53" s="35">
        <v>41</v>
      </c>
      <c r="B53" s="84" t="s">
        <v>343</v>
      </c>
      <c r="C53" s="55" t="s">
        <v>344</v>
      </c>
      <c r="D53" s="31">
        <v>70170</v>
      </c>
      <c r="E53" s="32"/>
      <c r="F53" s="81">
        <f t="shared" si="3"/>
        <v>0</v>
      </c>
      <c r="G53" s="33"/>
      <c r="H53" s="81">
        <f t="shared" si="0"/>
        <v>0</v>
      </c>
      <c r="I53" s="37">
        <f t="shared" si="1"/>
        <v>0</v>
      </c>
      <c r="J53" s="38">
        <f t="shared" si="4"/>
        <v>0</v>
      </c>
      <c r="K53" s="92"/>
      <c r="L53" s="88">
        <f t="shared" si="2"/>
        <v>0</v>
      </c>
      <c r="M53" s="93"/>
      <c r="N53" s="38">
        <f t="shared" si="5"/>
        <v>0</v>
      </c>
    </row>
    <row r="54" spans="1:14" s="1" customFormat="1" ht="31.5" x14ac:dyDescent="0.3">
      <c r="A54" s="35">
        <v>42</v>
      </c>
      <c r="B54" s="84" t="s">
        <v>55</v>
      </c>
      <c r="C54" s="55" t="s">
        <v>56</v>
      </c>
      <c r="D54" s="31">
        <v>25553</v>
      </c>
      <c r="E54" s="32"/>
      <c r="F54" s="81">
        <f t="shared" si="3"/>
        <v>0</v>
      </c>
      <c r="G54" s="33"/>
      <c r="H54" s="81">
        <f t="shared" si="0"/>
        <v>0</v>
      </c>
      <c r="I54" s="37">
        <f t="shared" si="1"/>
        <v>0</v>
      </c>
      <c r="J54" s="38">
        <f t="shared" si="4"/>
        <v>0</v>
      </c>
      <c r="K54" s="92"/>
      <c r="L54" s="88">
        <f t="shared" si="2"/>
        <v>0</v>
      </c>
      <c r="M54" s="93"/>
      <c r="N54" s="38">
        <f t="shared" si="5"/>
        <v>0</v>
      </c>
    </row>
    <row r="55" spans="1:14" s="1" customFormat="1" ht="31.5" x14ac:dyDescent="0.3">
      <c r="A55" s="35">
        <v>43</v>
      </c>
      <c r="B55" s="84" t="s">
        <v>57</v>
      </c>
      <c r="C55" s="55" t="s">
        <v>58</v>
      </c>
      <c r="D55" s="31">
        <v>20266</v>
      </c>
      <c r="E55" s="32"/>
      <c r="F55" s="81">
        <f t="shared" si="3"/>
        <v>0</v>
      </c>
      <c r="G55" s="33"/>
      <c r="H55" s="81">
        <f t="shared" si="0"/>
        <v>0</v>
      </c>
      <c r="I55" s="37">
        <f t="shared" si="1"/>
        <v>0</v>
      </c>
      <c r="J55" s="38">
        <f t="shared" si="4"/>
        <v>0</v>
      </c>
      <c r="K55" s="92"/>
      <c r="L55" s="88">
        <f t="shared" si="2"/>
        <v>0</v>
      </c>
      <c r="M55" s="93"/>
      <c r="N55" s="38">
        <f t="shared" si="5"/>
        <v>0</v>
      </c>
    </row>
    <row r="56" spans="1:14" s="1" customFormat="1" ht="21" x14ac:dyDescent="0.3">
      <c r="A56" s="35">
        <v>44</v>
      </c>
      <c r="B56" s="84" t="s">
        <v>59</v>
      </c>
      <c r="C56" s="55" t="s">
        <v>60</v>
      </c>
      <c r="D56" s="31">
        <v>11017</v>
      </c>
      <c r="E56" s="32"/>
      <c r="F56" s="81">
        <f t="shared" si="3"/>
        <v>0</v>
      </c>
      <c r="G56" s="33"/>
      <c r="H56" s="81">
        <f t="shared" si="0"/>
        <v>0</v>
      </c>
      <c r="I56" s="37">
        <f t="shared" si="1"/>
        <v>0</v>
      </c>
      <c r="J56" s="38">
        <f t="shared" si="4"/>
        <v>0</v>
      </c>
      <c r="K56" s="92"/>
      <c r="L56" s="88">
        <f t="shared" si="2"/>
        <v>0</v>
      </c>
      <c r="M56" s="93"/>
      <c r="N56" s="38">
        <f t="shared" si="5"/>
        <v>0</v>
      </c>
    </row>
    <row r="57" spans="1:14" s="1" customFormat="1" ht="14.5" x14ac:dyDescent="0.3">
      <c r="A57" s="35">
        <v>45</v>
      </c>
      <c r="B57" s="84" t="s">
        <v>61</v>
      </c>
      <c r="C57" s="55" t="s">
        <v>62</v>
      </c>
      <c r="D57" s="31">
        <v>151800</v>
      </c>
      <c r="E57" s="32"/>
      <c r="F57" s="81">
        <f t="shared" si="3"/>
        <v>0</v>
      </c>
      <c r="G57" s="33"/>
      <c r="H57" s="81">
        <f t="shared" si="0"/>
        <v>0</v>
      </c>
      <c r="I57" s="37">
        <f t="shared" si="1"/>
        <v>0</v>
      </c>
      <c r="J57" s="38">
        <f t="shared" si="4"/>
        <v>0</v>
      </c>
      <c r="K57" s="92"/>
      <c r="L57" s="88">
        <f t="shared" si="2"/>
        <v>0</v>
      </c>
      <c r="M57" s="93"/>
      <c r="N57" s="38">
        <f t="shared" si="5"/>
        <v>0</v>
      </c>
    </row>
    <row r="58" spans="1:14" s="1" customFormat="1" ht="14.5" x14ac:dyDescent="0.3">
      <c r="A58" s="35">
        <v>46</v>
      </c>
      <c r="B58" s="84" t="s">
        <v>63</v>
      </c>
      <c r="C58" s="55" t="s">
        <v>64</v>
      </c>
      <c r="D58" s="31">
        <v>22900</v>
      </c>
      <c r="E58" s="32"/>
      <c r="F58" s="81">
        <f t="shared" si="3"/>
        <v>0</v>
      </c>
      <c r="G58" s="33"/>
      <c r="H58" s="81">
        <f t="shared" si="0"/>
        <v>0</v>
      </c>
      <c r="I58" s="37">
        <f t="shared" si="1"/>
        <v>0</v>
      </c>
      <c r="J58" s="38">
        <f t="shared" si="4"/>
        <v>0</v>
      </c>
      <c r="K58" s="92"/>
      <c r="L58" s="88">
        <f t="shared" si="2"/>
        <v>0</v>
      </c>
      <c r="M58" s="93"/>
      <c r="N58" s="38">
        <f t="shared" si="5"/>
        <v>0</v>
      </c>
    </row>
    <row r="59" spans="1:14" s="1" customFormat="1" ht="14.5" x14ac:dyDescent="0.3">
      <c r="A59" s="35">
        <v>47</v>
      </c>
      <c r="B59" s="84" t="s">
        <v>65</v>
      </c>
      <c r="C59" s="55" t="s">
        <v>66</v>
      </c>
      <c r="D59" s="31">
        <v>16511</v>
      </c>
      <c r="E59" s="32"/>
      <c r="F59" s="81">
        <f t="shared" si="3"/>
        <v>0</v>
      </c>
      <c r="G59" s="33"/>
      <c r="H59" s="81">
        <f t="shared" si="0"/>
        <v>0</v>
      </c>
      <c r="I59" s="37">
        <f t="shared" si="1"/>
        <v>0</v>
      </c>
      <c r="J59" s="38">
        <f t="shared" si="4"/>
        <v>0</v>
      </c>
      <c r="K59" s="92"/>
      <c r="L59" s="88">
        <f t="shared" si="2"/>
        <v>0</v>
      </c>
      <c r="M59" s="93"/>
      <c r="N59" s="38">
        <f t="shared" si="5"/>
        <v>0</v>
      </c>
    </row>
    <row r="60" spans="1:14" s="1" customFormat="1" ht="14.5" x14ac:dyDescent="0.3">
      <c r="A60" s="35">
        <v>48</v>
      </c>
      <c r="B60" s="84" t="s">
        <v>67</v>
      </c>
      <c r="C60" s="55" t="s">
        <v>68</v>
      </c>
      <c r="D60" s="31">
        <v>39240</v>
      </c>
      <c r="E60" s="32"/>
      <c r="F60" s="81">
        <f t="shared" si="3"/>
        <v>0</v>
      </c>
      <c r="G60" s="33"/>
      <c r="H60" s="81">
        <f t="shared" si="0"/>
        <v>0</v>
      </c>
      <c r="I60" s="37">
        <f t="shared" si="1"/>
        <v>0</v>
      </c>
      <c r="J60" s="38">
        <f t="shared" si="4"/>
        <v>0</v>
      </c>
      <c r="K60" s="92"/>
      <c r="L60" s="88">
        <f t="shared" si="2"/>
        <v>0</v>
      </c>
      <c r="M60" s="93"/>
      <c r="N60" s="38">
        <f t="shared" si="5"/>
        <v>0</v>
      </c>
    </row>
    <row r="61" spans="1:14" s="1" customFormat="1" ht="14.5" x14ac:dyDescent="0.3">
      <c r="A61" s="35">
        <v>49</v>
      </c>
      <c r="B61" s="84" t="s">
        <v>69</v>
      </c>
      <c r="C61" s="55" t="s">
        <v>70</v>
      </c>
      <c r="D61" s="31">
        <v>19881</v>
      </c>
      <c r="E61" s="32"/>
      <c r="F61" s="81">
        <f t="shared" si="3"/>
        <v>0</v>
      </c>
      <c r="G61" s="33"/>
      <c r="H61" s="81">
        <f t="shared" si="0"/>
        <v>0</v>
      </c>
      <c r="I61" s="37">
        <f t="shared" si="1"/>
        <v>0</v>
      </c>
      <c r="J61" s="38">
        <f t="shared" si="4"/>
        <v>0</v>
      </c>
      <c r="K61" s="92"/>
      <c r="L61" s="88">
        <f t="shared" si="2"/>
        <v>0</v>
      </c>
      <c r="M61" s="93"/>
      <c r="N61" s="38">
        <f t="shared" si="5"/>
        <v>0</v>
      </c>
    </row>
    <row r="62" spans="1:14" s="1" customFormat="1" ht="14.5" x14ac:dyDescent="0.3">
      <c r="A62" s="35">
        <v>50</v>
      </c>
      <c r="B62" s="84" t="s">
        <v>71</v>
      </c>
      <c r="C62" s="55" t="s">
        <v>72</v>
      </c>
      <c r="D62" s="31">
        <v>32743</v>
      </c>
      <c r="E62" s="32"/>
      <c r="F62" s="81">
        <f t="shared" si="3"/>
        <v>0</v>
      </c>
      <c r="G62" s="33"/>
      <c r="H62" s="81">
        <f t="shared" si="0"/>
        <v>0</v>
      </c>
      <c r="I62" s="37">
        <f t="shared" si="1"/>
        <v>0</v>
      </c>
      <c r="J62" s="38">
        <f t="shared" si="4"/>
        <v>0</v>
      </c>
      <c r="K62" s="92"/>
      <c r="L62" s="88">
        <f t="shared" si="2"/>
        <v>0</v>
      </c>
      <c r="M62" s="93"/>
      <c r="N62" s="38">
        <f t="shared" si="5"/>
        <v>0</v>
      </c>
    </row>
    <row r="63" spans="1:14" s="1" customFormat="1" ht="21" x14ac:dyDescent="0.3">
      <c r="A63" s="35">
        <v>51</v>
      </c>
      <c r="B63" s="84" t="s">
        <v>73</v>
      </c>
      <c r="C63" s="55" t="s">
        <v>74</v>
      </c>
      <c r="D63" s="31">
        <v>22530</v>
      </c>
      <c r="E63" s="32"/>
      <c r="F63" s="81">
        <f t="shared" si="3"/>
        <v>0</v>
      </c>
      <c r="G63" s="33"/>
      <c r="H63" s="81">
        <f t="shared" si="0"/>
        <v>0</v>
      </c>
      <c r="I63" s="37">
        <f t="shared" si="1"/>
        <v>0</v>
      </c>
      <c r="J63" s="38">
        <f t="shared" si="4"/>
        <v>0</v>
      </c>
      <c r="K63" s="92"/>
      <c r="L63" s="88">
        <f t="shared" si="2"/>
        <v>0</v>
      </c>
      <c r="M63" s="93"/>
      <c r="N63" s="38">
        <f t="shared" si="5"/>
        <v>0</v>
      </c>
    </row>
    <row r="64" spans="1:14" s="1" customFormat="1" ht="21" x14ac:dyDescent="0.3">
      <c r="A64" s="35">
        <v>52</v>
      </c>
      <c r="B64" s="84" t="s">
        <v>75</v>
      </c>
      <c r="C64" s="55" t="s">
        <v>76</v>
      </c>
      <c r="D64" s="31">
        <v>20609</v>
      </c>
      <c r="E64" s="32"/>
      <c r="F64" s="81">
        <f t="shared" si="3"/>
        <v>0</v>
      </c>
      <c r="G64" s="33"/>
      <c r="H64" s="81">
        <f t="shared" si="0"/>
        <v>0</v>
      </c>
      <c r="I64" s="37">
        <f t="shared" si="1"/>
        <v>0</v>
      </c>
      <c r="J64" s="38">
        <f t="shared" si="4"/>
        <v>0</v>
      </c>
      <c r="K64" s="92"/>
      <c r="L64" s="88">
        <f t="shared" si="2"/>
        <v>0</v>
      </c>
      <c r="M64" s="93"/>
      <c r="N64" s="38">
        <f t="shared" si="5"/>
        <v>0</v>
      </c>
    </row>
    <row r="65" spans="1:14" s="1" customFormat="1" ht="14.5" x14ac:dyDescent="0.3">
      <c r="A65" s="35">
        <v>53</v>
      </c>
      <c r="B65" s="84" t="s">
        <v>77</v>
      </c>
      <c r="C65" s="55" t="s">
        <v>78</v>
      </c>
      <c r="D65" s="31">
        <v>19780</v>
      </c>
      <c r="E65" s="32"/>
      <c r="F65" s="81">
        <f t="shared" ref="F65:F78" si="6">E65*D65</f>
        <v>0</v>
      </c>
      <c r="G65" s="33"/>
      <c r="H65" s="81">
        <f t="shared" ref="H65:H78" si="7">G65*D65</f>
        <v>0</v>
      </c>
      <c r="I65" s="37">
        <f t="shared" ref="I65:I78" si="8">E65+G65</f>
        <v>0</v>
      </c>
      <c r="J65" s="38">
        <f t="shared" ref="J65:J78" si="9">I65*D65</f>
        <v>0</v>
      </c>
      <c r="K65" s="92"/>
      <c r="L65" s="88">
        <f t="shared" ref="L65:L78" si="10">K65*D65</f>
        <v>0</v>
      </c>
      <c r="M65" s="93"/>
      <c r="N65" s="38">
        <f t="shared" ref="N65:N78" si="11">M65*D65</f>
        <v>0</v>
      </c>
    </row>
    <row r="66" spans="1:14" s="1" customFormat="1" ht="14.5" x14ac:dyDescent="0.3">
      <c r="A66" s="35">
        <v>54</v>
      </c>
      <c r="B66" s="84" t="s">
        <v>79</v>
      </c>
      <c r="C66" s="55" t="s">
        <v>80</v>
      </c>
      <c r="D66" s="31">
        <v>13082</v>
      </c>
      <c r="E66" s="32"/>
      <c r="F66" s="81">
        <f t="shared" si="6"/>
        <v>0</v>
      </c>
      <c r="G66" s="33"/>
      <c r="H66" s="81">
        <f t="shared" si="7"/>
        <v>0</v>
      </c>
      <c r="I66" s="37">
        <f t="shared" si="8"/>
        <v>0</v>
      </c>
      <c r="J66" s="38">
        <f t="shared" si="9"/>
        <v>0</v>
      </c>
      <c r="K66" s="92"/>
      <c r="L66" s="88">
        <f t="shared" si="10"/>
        <v>0</v>
      </c>
      <c r="M66" s="93"/>
      <c r="N66" s="38">
        <f t="shared" si="11"/>
        <v>0</v>
      </c>
    </row>
    <row r="67" spans="1:14" s="1" customFormat="1" ht="14.5" x14ac:dyDescent="0.3">
      <c r="A67" s="35">
        <v>55</v>
      </c>
      <c r="B67" s="84" t="s">
        <v>81</v>
      </c>
      <c r="C67" s="55" t="s">
        <v>82</v>
      </c>
      <c r="D67" s="31">
        <v>20373</v>
      </c>
      <c r="E67" s="32"/>
      <c r="F67" s="81">
        <f t="shared" si="6"/>
        <v>0</v>
      </c>
      <c r="G67" s="33"/>
      <c r="H67" s="81">
        <f t="shared" si="7"/>
        <v>0</v>
      </c>
      <c r="I67" s="37">
        <f t="shared" si="8"/>
        <v>0</v>
      </c>
      <c r="J67" s="38">
        <f t="shared" si="9"/>
        <v>0</v>
      </c>
      <c r="K67" s="92"/>
      <c r="L67" s="88">
        <f t="shared" si="10"/>
        <v>0</v>
      </c>
      <c r="M67" s="93"/>
      <c r="N67" s="38">
        <f t="shared" si="11"/>
        <v>0</v>
      </c>
    </row>
    <row r="68" spans="1:14" s="1" customFormat="1" ht="14.5" x14ac:dyDescent="0.3">
      <c r="A68" s="35">
        <v>56</v>
      </c>
      <c r="B68" s="84" t="s">
        <v>83</v>
      </c>
      <c r="C68" s="55" t="s">
        <v>84</v>
      </c>
      <c r="D68" s="31">
        <v>11988</v>
      </c>
      <c r="E68" s="32"/>
      <c r="F68" s="81">
        <f t="shared" si="6"/>
        <v>0</v>
      </c>
      <c r="G68" s="33"/>
      <c r="H68" s="81">
        <f t="shared" si="7"/>
        <v>0</v>
      </c>
      <c r="I68" s="37">
        <f t="shared" si="8"/>
        <v>0</v>
      </c>
      <c r="J68" s="38">
        <f t="shared" si="9"/>
        <v>0</v>
      </c>
      <c r="K68" s="92"/>
      <c r="L68" s="88">
        <f t="shared" si="10"/>
        <v>0</v>
      </c>
      <c r="M68" s="93"/>
      <c r="N68" s="38">
        <f t="shared" si="11"/>
        <v>0</v>
      </c>
    </row>
    <row r="69" spans="1:14" s="1" customFormat="1" ht="14.5" x14ac:dyDescent="0.3">
      <c r="A69" s="35">
        <v>57</v>
      </c>
      <c r="B69" s="84" t="s">
        <v>85</v>
      </c>
      <c r="C69" s="55" t="s">
        <v>86</v>
      </c>
      <c r="D69" s="31">
        <v>15855</v>
      </c>
      <c r="E69" s="32"/>
      <c r="F69" s="81">
        <f t="shared" si="6"/>
        <v>0</v>
      </c>
      <c r="G69" s="33"/>
      <c r="H69" s="81">
        <f t="shared" si="7"/>
        <v>0</v>
      </c>
      <c r="I69" s="37">
        <f t="shared" si="8"/>
        <v>0</v>
      </c>
      <c r="J69" s="38">
        <f t="shared" si="9"/>
        <v>0</v>
      </c>
      <c r="K69" s="92"/>
      <c r="L69" s="88">
        <f t="shared" si="10"/>
        <v>0</v>
      </c>
      <c r="M69" s="93"/>
      <c r="N69" s="38">
        <f t="shared" si="11"/>
        <v>0</v>
      </c>
    </row>
    <row r="70" spans="1:14" s="1" customFormat="1" ht="21" x14ac:dyDescent="0.3">
      <c r="A70" s="35">
        <v>58</v>
      </c>
      <c r="B70" s="84" t="s">
        <v>87</v>
      </c>
      <c r="C70" s="55" t="s">
        <v>345</v>
      </c>
      <c r="D70" s="31">
        <v>29799</v>
      </c>
      <c r="E70" s="32"/>
      <c r="F70" s="81">
        <f t="shared" si="6"/>
        <v>0</v>
      </c>
      <c r="G70" s="33"/>
      <c r="H70" s="81">
        <f t="shared" si="7"/>
        <v>0</v>
      </c>
      <c r="I70" s="37">
        <f t="shared" si="8"/>
        <v>0</v>
      </c>
      <c r="J70" s="38">
        <f t="shared" si="9"/>
        <v>0</v>
      </c>
      <c r="K70" s="92"/>
      <c r="L70" s="88">
        <f t="shared" si="10"/>
        <v>0</v>
      </c>
      <c r="M70" s="93"/>
      <c r="N70" s="38">
        <f t="shared" si="11"/>
        <v>0</v>
      </c>
    </row>
    <row r="71" spans="1:14" s="1" customFormat="1" ht="21" x14ac:dyDescent="0.3">
      <c r="A71" s="35">
        <v>59</v>
      </c>
      <c r="B71" s="84" t="s">
        <v>88</v>
      </c>
      <c r="C71" s="55" t="s">
        <v>346</v>
      </c>
      <c r="D71" s="31">
        <v>11535</v>
      </c>
      <c r="E71" s="32"/>
      <c r="F71" s="81">
        <f t="shared" si="6"/>
        <v>0</v>
      </c>
      <c r="G71" s="33"/>
      <c r="H71" s="81">
        <f t="shared" si="7"/>
        <v>0</v>
      </c>
      <c r="I71" s="37">
        <f t="shared" si="8"/>
        <v>0</v>
      </c>
      <c r="J71" s="38">
        <f t="shared" si="9"/>
        <v>0</v>
      </c>
      <c r="K71" s="92"/>
      <c r="L71" s="88">
        <f t="shared" si="10"/>
        <v>0</v>
      </c>
      <c r="M71" s="93"/>
      <c r="N71" s="38">
        <f t="shared" si="11"/>
        <v>0</v>
      </c>
    </row>
    <row r="72" spans="1:14" s="1" customFormat="1" ht="21" x14ac:dyDescent="0.3">
      <c r="A72" s="35">
        <v>60</v>
      </c>
      <c r="B72" s="84" t="s">
        <v>89</v>
      </c>
      <c r="C72" s="55" t="s">
        <v>90</v>
      </c>
      <c r="D72" s="31">
        <v>30518</v>
      </c>
      <c r="E72" s="32"/>
      <c r="F72" s="81">
        <f t="shared" si="6"/>
        <v>0</v>
      </c>
      <c r="G72" s="33"/>
      <c r="H72" s="81">
        <f t="shared" si="7"/>
        <v>0</v>
      </c>
      <c r="I72" s="37">
        <f t="shared" si="8"/>
        <v>0</v>
      </c>
      <c r="J72" s="38">
        <f t="shared" si="9"/>
        <v>0</v>
      </c>
      <c r="K72" s="92"/>
      <c r="L72" s="88">
        <f t="shared" si="10"/>
        <v>0</v>
      </c>
      <c r="M72" s="93"/>
      <c r="N72" s="38">
        <f t="shared" si="11"/>
        <v>0</v>
      </c>
    </row>
    <row r="73" spans="1:14" s="1" customFormat="1" ht="21" x14ac:dyDescent="0.3">
      <c r="A73" s="35">
        <v>61</v>
      </c>
      <c r="B73" s="84" t="s">
        <v>91</v>
      </c>
      <c r="C73" s="55" t="s">
        <v>92</v>
      </c>
      <c r="D73" s="31">
        <v>17026</v>
      </c>
      <c r="E73" s="32"/>
      <c r="F73" s="81">
        <f t="shared" si="6"/>
        <v>0</v>
      </c>
      <c r="G73" s="33"/>
      <c r="H73" s="81">
        <f t="shared" si="7"/>
        <v>0</v>
      </c>
      <c r="I73" s="37">
        <f t="shared" si="8"/>
        <v>0</v>
      </c>
      <c r="J73" s="38">
        <f t="shared" si="9"/>
        <v>0</v>
      </c>
      <c r="K73" s="92"/>
      <c r="L73" s="88">
        <f t="shared" si="10"/>
        <v>0</v>
      </c>
      <c r="M73" s="93"/>
      <c r="N73" s="38">
        <f t="shared" si="11"/>
        <v>0</v>
      </c>
    </row>
    <row r="74" spans="1:14" s="1" customFormat="1" ht="21" x14ac:dyDescent="0.3">
      <c r="A74" s="35">
        <v>62</v>
      </c>
      <c r="B74" s="84" t="s">
        <v>93</v>
      </c>
      <c r="C74" s="55" t="s">
        <v>347</v>
      </c>
      <c r="D74" s="31">
        <v>27051</v>
      </c>
      <c r="E74" s="32"/>
      <c r="F74" s="81">
        <f t="shared" si="6"/>
        <v>0</v>
      </c>
      <c r="G74" s="33"/>
      <c r="H74" s="81">
        <f t="shared" si="7"/>
        <v>0</v>
      </c>
      <c r="I74" s="37">
        <f t="shared" si="8"/>
        <v>0</v>
      </c>
      <c r="J74" s="38">
        <f t="shared" si="9"/>
        <v>0</v>
      </c>
      <c r="K74" s="92"/>
      <c r="L74" s="88">
        <f t="shared" si="10"/>
        <v>0</v>
      </c>
      <c r="M74" s="93"/>
      <c r="N74" s="38">
        <f t="shared" si="11"/>
        <v>0</v>
      </c>
    </row>
    <row r="75" spans="1:14" s="1" customFormat="1" ht="21" x14ac:dyDescent="0.3">
      <c r="A75" s="35">
        <v>63</v>
      </c>
      <c r="B75" s="84" t="s">
        <v>94</v>
      </c>
      <c r="C75" s="55" t="s">
        <v>348</v>
      </c>
      <c r="D75" s="31">
        <v>13125</v>
      </c>
      <c r="E75" s="32"/>
      <c r="F75" s="81">
        <f t="shared" si="6"/>
        <v>0</v>
      </c>
      <c r="G75" s="33"/>
      <c r="H75" s="81">
        <f t="shared" si="7"/>
        <v>0</v>
      </c>
      <c r="I75" s="37">
        <f t="shared" si="8"/>
        <v>0</v>
      </c>
      <c r="J75" s="38">
        <f t="shared" si="9"/>
        <v>0</v>
      </c>
      <c r="K75" s="92"/>
      <c r="L75" s="88">
        <f t="shared" si="10"/>
        <v>0</v>
      </c>
      <c r="M75" s="93"/>
      <c r="N75" s="38">
        <f t="shared" si="11"/>
        <v>0</v>
      </c>
    </row>
    <row r="76" spans="1:14" s="1" customFormat="1" ht="14.5" x14ac:dyDescent="0.3">
      <c r="A76" s="35">
        <v>64</v>
      </c>
      <c r="B76" s="84" t="s">
        <v>95</v>
      </c>
      <c r="C76" s="55" t="s">
        <v>96</v>
      </c>
      <c r="D76" s="31">
        <v>26396</v>
      </c>
      <c r="E76" s="32"/>
      <c r="F76" s="81">
        <f t="shared" si="6"/>
        <v>0</v>
      </c>
      <c r="G76" s="33"/>
      <c r="H76" s="81">
        <f t="shared" si="7"/>
        <v>0</v>
      </c>
      <c r="I76" s="37">
        <f t="shared" si="8"/>
        <v>0</v>
      </c>
      <c r="J76" s="38">
        <f t="shared" si="9"/>
        <v>0</v>
      </c>
      <c r="K76" s="92"/>
      <c r="L76" s="88">
        <f t="shared" si="10"/>
        <v>0</v>
      </c>
      <c r="M76" s="93"/>
      <c r="N76" s="38">
        <f t="shared" si="11"/>
        <v>0</v>
      </c>
    </row>
    <row r="77" spans="1:14" s="1" customFormat="1" ht="14.5" x14ac:dyDescent="0.3">
      <c r="A77" s="35">
        <v>65</v>
      </c>
      <c r="B77" s="84" t="s">
        <v>97</v>
      </c>
      <c r="C77" s="55" t="s">
        <v>98</v>
      </c>
      <c r="D77" s="31">
        <v>15859</v>
      </c>
      <c r="E77" s="32"/>
      <c r="F77" s="81">
        <f t="shared" si="6"/>
        <v>0</v>
      </c>
      <c r="G77" s="33"/>
      <c r="H77" s="81">
        <f t="shared" si="7"/>
        <v>0</v>
      </c>
      <c r="I77" s="37">
        <f t="shared" si="8"/>
        <v>0</v>
      </c>
      <c r="J77" s="38">
        <f t="shared" si="9"/>
        <v>0</v>
      </c>
      <c r="K77" s="92"/>
      <c r="L77" s="88">
        <f t="shared" si="10"/>
        <v>0</v>
      </c>
      <c r="M77" s="93"/>
      <c r="N77" s="38">
        <f t="shared" si="11"/>
        <v>0</v>
      </c>
    </row>
    <row r="78" spans="1:14" s="1" customFormat="1" ht="14.5" x14ac:dyDescent="0.3">
      <c r="A78" s="35">
        <v>66</v>
      </c>
      <c r="B78" s="84" t="s">
        <v>99</v>
      </c>
      <c r="C78" s="55" t="s">
        <v>100</v>
      </c>
      <c r="D78" s="31">
        <v>21080</v>
      </c>
      <c r="E78" s="32"/>
      <c r="F78" s="81">
        <f t="shared" si="6"/>
        <v>0</v>
      </c>
      <c r="G78" s="33"/>
      <c r="H78" s="81">
        <f t="shared" si="7"/>
        <v>0</v>
      </c>
      <c r="I78" s="37">
        <f t="shared" si="8"/>
        <v>0</v>
      </c>
      <c r="J78" s="38">
        <f t="shared" si="9"/>
        <v>0</v>
      </c>
      <c r="K78" s="92"/>
      <c r="L78" s="88">
        <f t="shared" si="10"/>
        <v>0</v>
      </c>
      <c r="M78" s="93"/>
      <c r="N78" s="38">
        <f t="shared" si="11"/>
        <v>0</v>
      </c>
    </row>
    <row r="79" spans="1:14" s="1" customFormat="1" ht="14.5" x14ac:dyDescent="0.3">
      <c r="A79" s="35">
        <v>67</v>
      </c>
      <c r="B79" s="84" t="s">
        <v>101</v>
      </c>
      <c r="C79" s="55" t="s">
        <v>102</v>
      </c>
      <c r="D79" s="31">
        <v>10656</v>
      </c>
      <c r="E79" s="32"/>
      <c r="F79" s="81">
        <f t="shared" si="3"/>
        <v>0</v>
      </c>
      <c r="G79" s="33"/>
      <c r="H79" s="81">
        <f t="shared" si="0"/>
        <v>0</v>
      </c>
      <c r="I79" s="37">
        <f t="shared" si="1"/>
        <v>0</v>
      </c>
      <c r="J79" s="38">
        <f t="shared" si="4"/>
        <v>0</v>
      </c>
      <c r="K79" s="92"/>
      <c r="L79" s="88">
        <f t="shared" si="2"/>
        <v>0</v>
      </c>
      <c r="M79" s="93"/>
      <c r="N79" s="38">
        <f t="shared" si="5"/>
        <v>0</v>
      </c>
    </row>
    <row r="80" spans="1:14" s="1" customFormat="1" ht="14.5" x14ac:dyDescent="0.3">
      <c r="A80" s="35">
        <v>68</v>
      </c>
      <c r="B80" s="84" t="s">
        <v>103</v>
      </c>
      <c r="C80" s="55" t="s">
        <v>104</v>
      </c>
      <c r="D80" s="31">
        <v>10950</v>
      </c>
      <c r="E80" s="32"/>
      <c r="F80" s="81">
        <f t="shared" si="3"/>
        <v>0</v>
      </c>
      <c r="G80" s="33"/>
      <c r="H80" s="81">
        <f t="shared" si="0"/>
        <v>0</v>
      </c>
      <c r="I80" s="37">
        <f t="shared" si="1"/>
        <v>0</v>
      </c>
      <c r="J80" s="38">
        <f t="shared" si="4"/>
        <v>0</v>
      </c>
      <c r="K80" s="92"/>
      <c r="L80" s="88">
        <f t="shared" si="2"/>
        <v>0</v>
      </c>
      <c r="M80" s="93"/>
      <c r="N80" s="38">
        <f t="shared" si="5"/>
        <v>0</v>
      </c>
    </row>
    <row r="81" spans="1:14" s="1" customFormat="1" ht="21" x14ac:dyDescent="0.3">
      <c r="A81" s="35">
        <v>69</v>
      </c>
      <c r="B81" s="84" t="s">
        <v>105</v>
      </c>
      <c r="C81" s="55" t="s">
        <v>106</v>
      </c>
      <c r="D81" s="31">
        <v>24563</v>
      </c>
      <c r="E81" s="32"/>
      <c r="F81" s="81">
        <f t="shared" si="3"/>
        <v>0</v>
      </c>
      <c r="G81" s="33"/>
      <c r="H81" s="81">
        <f t="shared" si="0"/>
        <v>0</v>
      </c>
      <c r="I81" s="37">
        <f t="shared" si="1"/>
        <v>0</v>
      </c>
      <c r="J81" s="38">
        <f t="shared" si="4"/>
        <v>0</v>
      </c>
      <c r="K81" s="92"/>
      <c r="L81" s="88">
        <f t="shared" si="2"/>
        <v>0</v>
      </c>
      <c r="M81" s="93"/>
      <c r="N81" s="38">
        <f t="shared" si="5"/>
        <v>0</v>
      </c>
    </row>
    <row r="82" spans="1:14" s="1" customFormat="1" ht="14.5" x14ac:dyDescent="0.3">
      <c r="A82" s="35">
        <v>70</v>
      </c>
      <c r="B82" s="84" t="s">
        <v>107</v>
      </c>
      <c r="C82" s="55" t="s">
        <v>108</v>
      </c>
      <c r="D82" s="31">
        <v>19180</v>
      </c>
      <c r="E82" s="32"/>
      <c r="F82" s="81">
        <f t="shared" si="3"/>
        <v>0</v>
      </c>
      <c r="G82" s="33"/>
      <c r="H82" s="81">
        <f t="shared" si="0"/>
        <v>0</v>
      </c>
      <c r="I82" s="37">
        <f t="shared" si="1"/>
        <v>0</v>
      </c>
      <c r="J82" s="38">
        <f t="shared" si="4"/>
        <v>0</v>
      </c>
      <c r="K82" s="92"/>
      <c r="L82" s="88">
        <f t="shared" si="2"/>
        <v>0</v>
      </c>
      <c r="M82" s="93"/>
      <c r="N82" s="38">
        <f t="shared" si="5"/>
        <v>0</v>
      </c>
    </row>
    <row r="83" spans="1:14" s="1" customFormat="1" ht="21" x14ac:dyDescent="0.3">
      <c r="A83" s="35">
        <v>71</v>
      </c>
      <c r="B83" s="84" t="s">
        <v>109</v>
      </c>
      <c r="C83" s="55" t="s">
        <v>110</v>
      </c>
      <c r="D83" s="31">
        <v>17247</v>
      </c>
      <c r="E83" s="32"/>
      <c r="F83" s="81">
        <f t="shared" si="3"/>
        <v>0</v>
      </c>
      <c r="G83" s="33"/>
      <c r="H83" s="81">
        <f t="shared" si="0"/>
        <v>0</v>
      </c>
      <c r="I83" s="37">
        <f t="shared" si="1"/>
        <v>0</v>
      </c>
      <c r="J83" s="38">
        <f t="shared" si="4"/>
        <v>0</v>
      </c>
      <c r="K83" s="92"/>
      <c r="L83" s="88">
        <f t="shared" si="2"/>
        <v>0</v>
      </c>
      <c r="M83" s="93"/>
      <c r="N83" s="38">
        <f t="shared" si="5"/>
        <v>0</v>
      </c>
    </row>
    <row r="84" spans="1:14" s="1" customFormat="1" ht="14.5" x14ac:dyDescent="0.3">
      <c r="A84" s="35">
        <v>72</v>
      </c>
      <c r="B84" s="84" t="s">
        <v>1444</v>
      </c>
      <c r="C84" s="55" t="s">
        <v>1445</v>
      </c>
      <c r="D84" s="31">
        <v>200000</v>
      </c>
      <c r="E84" s="32"/>
      <c r="F84" s="81">
        <f t="shared" si="3"/>
        <v>0</v>
      </c>
      <c r="G84" s="33"/>
      <c r="H84" s="81">
        <f t="shared" si="0"/>
        <v>0</v>
      </c>
      <c r="I84" s="37">
        <f t="shared" si="1"/>
        <v>0</v>
      </c>
      <c r="J84" s="38">
        <f t="shared" si="4"/>
        <v>0</v>
      </c>
      <c r="K84" s="92"/>
      <c r="L84" s="88">
        <f t="shared" si="2"/>
        <v>0</v>
      </c>
      <c r="M84" s="93"/>
      <c r="N84" s="38">
        <f t="shared" si="5"/>
        <v>0</v>
      </c>
    </row>
    <row r="85" spans="1:14" s="1" customFormat="1" ht="21" x14ac:dyDescent="0.3">
      <c r="A85" s="35">
        <v>73</v>
      </c>
      <c r="B85" s="84" t="s">
        <v>1446</v>
      </c>
      <c r="C85" s="55" t="s">
        <v>1447</v>
      </c>
      <c r="D85" s="31">
        <v>900000</v>
      </c>
      <c r="E85" s="32"/>
      <c r="F85" s="81">
        <f t="shared" si="3"/>
        <v>0</v>
      </c>
      <c r="G85" s="33"/>
      <c r="H85" s="81">
        <f t="shared" si="0"/>
        <v>0</v>
      </c>
      <c r="I85" s="37">
        <f t="shared" si="1"/>
        <v>0</v>
      </c>
      <c r="J85" s="38">
        <f t="shared" si="4"/>
        <v>0</v>
      </c>
      <c r="K85" s="92"/>
      <c r="L85" s="88">
        <f t="shared" si="2"/>
        <v>0</v>
      </c>
      <c r="M85" s="93"/>
      <c r="N85" s="38">
        <f t="shared" si="5"/>
        <v>0</v>
      </c>
    </row>
    <row r="86" spans="1:14" s="1" customFormat="1" ht="21" x14ac:dyDescent="0.3">
      <c r="A86" s="35">
        <v>74</v>
      </c>
      <c r="B86" s="84" t="s">
        <v>1448</v>
      </c>
      <c r="C86" s="55" t="s">
        <v>1449</v>
      </c>
      <c r="D86" s="31">
        <v>1350000</v>
      </c>
      <c r="E86" s="32"/>
      <c r="F86" s="81">
        <f t="shared" ref="F86:F95" si="12">E86*D86</f>
        <v>0</v>
      </c>
      <c r="G86" s="33"/>
      <c r="H86" s="81">
        <f t="shared" ref="H86:H95" si="13">G86*D86</f>
        <v>0</v>
      </c>
      <c r="I86" s="37">
        <f t="shared" ref="I86:I95" si="14">E86+G86</f>
        <v>0</v>
      </c>
      <c r="J86" s="38">
        <f t="shared" ref="J86:J95" si="15">I86*D86</f>
        <v>0</v>
      </c>
      <c r="K86" s="92"/>
      <c r="L86" s="88">
        <f t="shared" ref="L86:L95" si="16">K86*D86</f>
        <v>0</v>
      </c>
      <c r="M86" s="93"/>
      <c r="N86" s="38">
        <f t="shared" ref="N86:N93" si="17">M86*D86</f>
        <v>0</v>
      </c>
    </row>
    <row r="87" spans="1:14" s="1" customFormat="1" ht="21" x14ac:dyDescent="0.3">
      <c r="A87" s="35">
        <v>75</v>
      </c>
      <c r="B87" s="84" t="s">
        <v>1450</v>
      </c>
      <c r="C87" s="55" t="s">
        <v>1451</v>
      </c>
      <c r="D87" s="31">
        <v>598000</v>
      </c>
      <c r="E87" s="32"/>
      <c r="F87" s="81">
        <f t="shared" si="12"/>
        <v>0</v>
      </c>
      <c r="G87" s="33"/>
      <c r="H87" s="81">
        <f t="shared" si="13"/>
        <v>0</v>
      </c>
      <c r="I87" s="37">
        <f t="shared" si="14"/>
        <v>0</v>
      </c>
      <c r="J87" s="38">
        <f t="shared" si="15"/>
        <v>0</v>
      </c>
      <c r="K87" s="92"/>
      <c r="L87" s="88">
        <f t="shared" si="16"/>
        <v>0</v>
      </c>
      <c r="M87" s="93"/>
      <c r="N87" s="38">
        <f t="shared" si="17"/>
        <v>0</v>
      </c>
    </row>
    <row r="88" spans="1:14" s="1" customFormat="1" ht="21" x14ac:dyDescent="0.3">
      <c r="A88" s="35">
        <v>76</v>
      </c>
      <c r="B88" s="84" t="s">
        <v>1452</v>
      </c>
      <c r="C88" s="55" t="s">
        <v>1453</v>
      </c>
      <c r="D88" s="31">
        <v>1081000</v>
      </c>
      <c r="E88" s="32"/>
      <c r="F88" s="81">
        <f t="shared" si="12"/>
        <v>0</v>
      </c>
      <c r="G88" s="33"/>
      <c r="H88" s="81">
        <f t="shared" si="13"/>
        <v>0</v>
      </c>
      <c r="I88" s="37">
        <f t="shared" si="14"/>
        <v>0</v>
      </c>
      <c r="J88" s="38">
        <f t="shared" si="15"/>
        <v>0</v>
      </c>
      <c r="K88" s="92"/>
      <c r="L88" s="88">
        <f t="shared" si="16"/>
        <v>0</v>
      </c>
      <c r="M88" s="93"/>
      <c r="N88" s="38">
        <f t="shared" si="17"/>
        <v>0</v>
      </c>
    </row>
    <row r="89" spans="1:14" s="1" customFormat="1" ht="21" x14ac:dyDescent="0.3">
      <c r="A89" s="35">
        <v>77</v>
      </c>
      <c r="B89" s="84" t="s">
        <v>1454</v>
      </c>
      <c r="C89" s="55" t="s">
        <v>1455</v>
      </c>
      <c r="D89" s="31">
        <v>671000</v>
      </c>
      <c r="E89" s="32"/>
      <c r="F89" s="81">
        <f t="shared" si="12"/>
        <v>0</v>
      </c>
      <c r="G89" s="33"/>
      <c r="H89" s="81">
        <f t="shared" si="13"/>
        <v>0</v>
      </c>
      <c r="I89" s="37">
        <f t="shared" si="14"/>
        <v>0</v>
      </c>
      <c r="J89" s="38">
        <f t="shared" si="15"/>
        <v>0</v>
      </c>
      <c r="K89" s="92"/>
      <c r="L89" s="88">
        <f t="shared" si="16"/>
        <v>0</v>
      </c>
      <c r="M89" s="93"/>
      <c r="N89" s="38">
        <f t="shared" si="17"/>
        <v>0</v>
      </c>
    </row>
    <row r="90" spans="1:14" s="1" customFormat="1" ht="21" x14ac:dyDescent="0.3">
      <c r="A90" s="35">
        <v>78</v>
      </c>
      <c r="B90" s="84" t="s">
        <v>1456</v>
      </c>
      <c r="C90" s="55" t="s">
        <v>1457</v>
      </c>
      <c r="D90" s="31">
        <v>840000</v>
      </c>
      <c r="E90" s="32"/>
      <c r="F90" s="81">
        <f t="shared" si="12"/>
        <v>0</v>
      </c>
      <c r="G90" s="33"/>
      <c r="H90" s="81">
        <f t="shared" si="13"/>
        <v>0</v>
      </c>
      <c r="I90" s="37">
        <f t="shared" si="14"/>
        <v>0</v>
      </c>
      <c r="J90" s="38">
        <f t="shared" si="15"/>
        <v>0</v>
      </c>
      <c r="K90" s="92"/>
      <c r="L90" s="88">
        <f t="shared" si="16"/>
        <v>0</v>
      </c>
      <c r="M90" s="93"/>
      <c r="N90" s="38">
        <f t="shared" si="17"/>
        <v>0</v>
      </c>
    </row>
    <row r="91" spans="1:14" s="1" customFormat="1" ht="21" x14ac:dyDescent="0.3">
      <c r="A91" s="35">
        <v>79</v>
      </c>
      <c r="B91" s="84" t="s">
        <v>1458</v>
      </c>
      <c r="C91" s="55" t="s">
        <v>1459</v>
      </c>
      <c r="D91" s="31">
        <v>496000</v>
      </c>
      <c r="E91" s="32"/>
      <c r="F91" s="81">
        <f t="shared" si="12"/>
        <v>0</v>
      </c>
      <c r="G91" s="33"/>
      <c r="H91" s="81">
        <f t="shared" si="13"/>
        <v>0</v>
      </c>
      <c r="I91" s="37">
        <f t="shared" si="14"/>
        <v>0</v>
      </c>
      <c r="J91" s="38">
        <f t="shared" si="15"/>
        <v>0</v>
      </c>
      <c r="K91" s="92"/>
      <c r="L91" s="88">
        <f t="shared" si="16"/>
        <v>0</v>
      </c>
      <c r="M91" s="93"/>
      <c r="N91" s="38">
        <f t="shared" si="17"/>
        <v>0</v>
      </c>
    </row>
    <row r="92" spans="1:14" s="1" customFormat="1" ht="21" x14ac:dyDescent="0.3">
      <c r="A92" s="35"/>
      <c r="B92" s="84" t="s">
        <v>1460</v>
      </c>
      <c r="C92" s="55" t="s">
        <v>1461</v>
      </c>
      <c r="D92" s="31">
        <v>1640000</v>
      </c>
      <c r="E92" s="32"/>
      <c r="F92" s="81">
        <f t="shared" si="12"/>
        <v>0</v>
      </c>
      <c r="G92" s="33"/>
      <c r="H92" s="81">
        <f t="shared" si="13"/>
        <v>0</v>
      </c>
      <c r="I92" s="37">
        <f t="shared" si="14"/>
        <v>0</v>
      </c>
      <c r="J92" s="38">
        <f t="shared" si="15"/>
        <v>0</v>
      </c>
      <c r="K92" s="92"/>
      <c r="L92" s="88">
        <f t="shared" si="16"/>
        <v>0</v>
      </c>
      <c r="M92" s="93"/>
      <c r="N92" s="38">
        <f t="shared" si="17"/>
        <v>0</v>
      </c>
    </row>
    <row r="93" spans="1:14" s="1" customFormat="1" ht="21" x14ac:dyDescent="0.3">
      <c r="A93" s="35"/>
      <c r="B93" s="84" t="s">
        <v>1462</v>
      </c>
      <c r="C93" s="55" t="s">
        <v>1463</v>
      </c>
      <c r="D93" s="31">
        <v>8181000</v>
      </c>
      <c r="E93" s="32"/>
      <c r="F93" s="81">
        <f t="shared" si="12"/>
        <v>0</v>
      </c>
      <c r="G93" s="33"/>
      <c r="H93" s="81">
        <f t="shared" si="13"/>
        <v>0</v>
      </c>
      <c r="I93" s="37">
        <f t="shared" si="14"/>
        <v>0</v>
      </c>
      <c r="J93" s="38">
        <f t="shared" si="15"/>
        <v>0</v>
      </c>
      <c r="K93" s="92"/>
      <c r="L93" s="88">
        <f t="shared" si="16"/>
        <v>0</v>
      </c>
      <c r="M93" s="93"/>
      <c r="N93" s="38">
        <f t="shared" si="17"/>
        <v>0</v>
      </c>
    </row>
    <row r="94" spans="1:14" s="1" customFormat="1" ht="21" x14ac:dyDescent="0.3">
      <c r="A94" s="35">
        <v>80</v>
      </c>
      <c r="B94" s="84" t="s">
        <v>1464</v>
      </c>
      <c r="C94" s="55" t="s">
        <v>1465</v>
      </c>
      <c r="D94" s="31">
        <v>14488500</v>
      </c>
      <c r="E94" s="32"/>
      <c r="F94" s="81">
        <f t="shared" si="12"/>
        <v>0</v>
      </c>
      <c r="G94" s="33"/>
      <c r="H94" s="81">
        <f t="shared" si="13"/>
        <v>0</v>
      </c>
      <c r="I94" s="37">
        <f t="shared" si="14"/>
        <v>0</v>
      </c>
      <c r="J94" s="38">
        <f t="shared" si="15"/>
        <v>0</v>
      </c>
      <c r="K94" s="92"/>
      <c r="L94" s="88">
        <f t="shared" si="16"/>
        <v>0</v>
      </c>
      <c r="M94" s="93"/>
      <c r="N94" s="38">
        <f>M94*D94</f>
        <v>0</v>
      </c>
    </row>
    <row r="95" spans="1:14" s="1" customFormat="1" ht="21" x14ac:dyDescent="0.3">
      <c r="A95" s="35"/>
      <c r="B95" s="84" t="s">
        <v>1466</v>
      </c>
      <c r="C95" s="55" t="s">
        <v>1467</v>
      </c>
      <c r="D95" s="31">
        <v>781570</v>
      </c>
      <c r="E95" s="32"/>
      <c r="F95" s="81">
        <f t="shared" si="12"/>
        <v>0</v>
      </c>
      <c r="G95" s="33"/>
      <c r="H95" s="81">
        <f t="shared" si="13"/>
        <v>0</v>
      </c>
      <c r="I95" s="37">
        <f t="shared" si="14"/>
        <v>0</v>
      </c>
      <c r="J95" s="38">
        <f t="shared" si="15"/>
        <v>0</v>
      </c>
      <c r="K95" s="92"/>
      <c r="L95" s="88">
        <f t="shared" si="16"/>
        <v>0</v>
      </c>
      <c r="M95" s="93"/>
      <c r="N95" s="38">
        <f>M95*D95</f>
        <v>0</v>
      </c>
    </row>
    <row r="96" spans="1:14" s="1" customFormat="1" ht="21" x14ac:dyDescent="0.3">
      <c r="A96" s="35">
        <v>81</v>
      </c>
      <c r="B96" s="84" t="s">
        <v>1468</v>
      </c>
      <c r="C96" s="55" t="s">
        <v>1469</v>
      </c>
      <c r="D96" s="31">
        <v>491000</v>
      </c>
      <c r="E96" s="32"/>
      <c r="F96" s="81">
        <f t="shared" si="3"/>
        <v>0</v>
      </c>
      <c r="G96" s="33"/>
      <c r="H96" s="81">
        <f t="shared" si="0"/>
        <v>0</v>
      </c>
      <c r="I96" s="37">
        <f t="shared" si="1"/>
        <v>0</v>
      </c>
      <c r="J96" s="38">
        <f t="shared" si="4"/>
        <v>0</v>
      </c>
      <c r="K96" s="92"/>
      <c r="L96" s="89">
        <f t="shared" si="2"/>
        <v>0</v>
      </c>
      <c r="M96" s="93"/>
      <c r="N96" s="80">
        <f t="shared" si="5"/>
        <v>0</v>
      </c>
    </row>
    <row r="97" spans="1:19" s="1" customFormat="1" ht="15" thickBot="1" x14ac:dyDescent="0.35">
      <c r="A97" s="35">
        <v>82</v>
      </c>
      <c r="B97" s="84"/>
      <c r="C97" s="34"/>
      <c r="D97" s="31"/>
      <c r="E97" s="32"/>
      <c r="F97" s="81"/>
      <c r="G97" s="33"/>
      <c r="H97" s="81"/>
      <c r="I97" s="37"/>
      <c r="J97" s="38"/>
      <c r="K97" s="92"/>
      <c r="L97" s="90"/>
      <c r="M97" s="94"/>
      <c r="N97" s="79"/>
    </row>
    <row r="98" spans="1:19" s="14" customFormat="1" ht="23.15" customHeight="1" thickBot="1" x14ac:dyDescent="0.35">
      <c r="A98" s="13"/>
      <c r="B98" s="29"/>
      <c r="C98" s="314" t="s">
        <v>1355</v>
      </c>
      <c r="D98" s="315"/>
      <c r="E98" s="36">
        <f t="shared" ref="E98:N98" si="18">SUM(E13:E97)</f>
        <v>0</v>
      </c>
      <c r="F98" s="36">
        <f t="shared" si="18"/>
        <v>0</v>
      </c>
      <c r="G98" s="36">
        <f t="shared" si="18"/>
        <v>0</v>
      </c>
      <c r="H98" s="36">
        <f t="shared" si="18"/>
        <v>0</v>
      </c>
      <c r="I98" s="36">
        <f t="shared" si="18"/>
        <v>0</v>
      </c>
      <c r="J98" s="36">
        <f t="shared" si="18"/>
        <v>0</v>
      </c>
      <c r="K98" s="77">
        <f t="shared" si="18"/>
        <v>0</v>
      </c>
      <c r="L98" s="36">
        <f t="shared" si="18"/>
        <v>0</v>
      </c>
      <c r="M98" s="77">
        <f t="shared" si="18"/>
        <v>0</v>
      </c>
      <c r="N98" s="36">
        <f t="shared" si="18"/>
        <v>0</v>
      </c>
    </row>
    <row r="99" spans="1:19" s="14" customFormat="1" ht="23.15" customHeight="1" x14ac:dyDescent="0.3">
      <c r="A99" s="20"/>
      <c r="B99" s="20"/>
      <c r="C99" s="62"/>
      <c r="D99" s="62"/>
      <c r="E99" s="63"/>
      <c r="F99" s="63"/>
      <c r="G99" s="63"/>
      <c r="H99" s="63"/>
      <c r="I99" s="63"/>
      <c r="J99" s="63"/>
      <c r="L99" s="60"/>
    </row>
    <row r="100" spans="1:19" s="14" customFormat="1" ht="23.15" customHeight="1" thickBot="1" x14ac:dyDescent="0.4">
      <c r="A100" s="20"/>
      <c r="B100" s="335" t="s">
        <v>1371</v>
      </c>
      <c r="C100" s="335"/>
      <c r="D100" s="335"/>
      <c r="E100" s="335"/>
      <c r="F100" s="335"/>
      <c r="G100" s="335"/>
      <c r="H100" s="335"/>
      <c r="I100" s="335"/>
      <c r="J100" s="335"/>
      <c r="K100" s="335"/>
      <c r="L100" s="335"/>
      <c r="M100" s="335"/>
      <c r="N100" s="287"/>
    </row>
    <row r="101" spans="1:19" s="14" customFormat="1" ht="23.15" customHeight="1" thickBot="1" x14ac:dyDescent="0.35">
      <c r="A101" s="20"/>
      <c r="B101" s="297" t="s">
        <v>1382</v>
      </c>
      <c r="C101" s="300" t="s">
        <v>1383</v>
      </c>
      <c r="D101" s="301"/>
      <c r="E101" s="306" t="s">
        <v>1384</v>
      </c>
      <c r="F101" s="307"/>
      <c r="G101" s="307"/>
      <c r="H101" s="307"/>
      <c r="I101" s="307"/>
      <c r="J101" s="307"/>
      <c r="K101" s="307"/>
      <c r="L101" s="307"/>
      <c r="M101" s="307"/>
      <c r="N101" s="308" t="s">
        <v>1370</v>
      </c>
      <c r="O101" s="309"/>
      <c r="P101" s="310"/>
      <c r="Q101" s="325">
        <v>2024</v>
      </c>
      <c r="R101" s="325"/>
      <c r="S101" s="326"/>
    </row>
    <row r="102" spans="1:19" s="14" customFormat="1" ht="23.15" customHeight="1" thickBot="1" x14ac:dyDescent="0.35">
      <c r="A102" s="20"/>
      <c r="B102" s="298"/>
      <c r="C102" s="302"/>
      <c r="D102" s="303"/>
      <c r="E102" s="329" t="s">
        <v>1367</v>
      </c>
      <c r="F102" s="325"/>
      <c r="G102" s="326"/>
      <c r="H102" s="329" t="s">
        <v>1366</v>
      </c>
      <c r="I102" s="325"/>
      <c r="J102" s="326"/>
      <c r="K102" s="308" t="s">
        <v>385</v>
      </c>
      <c r="L102" s="309"/>
      <c r="M102" s="310"/>
      <c r="N102" s="311"/>
      <c r="O102" s="312"/>
      <c r="P102" s="313"/>
      <c r="Q102" s="327"/>
      <c r="R102" s="327"/>
      <c r="S102" s="328"/>
    </row>
    <row r="103" spans="1:19" s="14" customFormat="1" ht="32" thickBot="1" x14ac:dyDescent="0.35">
      <c r="A103" s="20"/>
      <c r="B103" s="299"/>
      <c r="C103" s="304"/>
      <c r="D103" s="305"/>
      <c r="E103" s="71" t="s">
        <v>1368</v>
      </c>
      <c r="F103" s="71" t="s">
        <v>1437</v>
      </c>
      <c r="G103" s="71" t="s">
        <v>1379</v>
      </c>
      <c r="H103" s="71" t="s">
        <v>1368</v>
      </c>
      <c r="I103" s="71" t="s">
        <v>1437</v>
      </c>
      <c r="J103" s="71" t="s">
        <v>1379</v>
      </c>
      <c r="K103" s="71" t="s">
        <v>1368</v>
      </c>
      <c r="L103" s="71" t="s">
        <v>1437</v>
      </c>
      <c r="M103" s="71" t="s">
        <v>1379</v>
      </c>
      <c r="N103" s="42" t="s">
        <v>1368</v>
      </c>
      <c r="O103" s="128" t="s">
        <v>1437</v>
      </c>
      <c r="P103" s="68" t="s">
        <v>1379</v>
      </c>
      <c r="Q103" s="121" t="s">
        <v>1368</v>
      </c>
      <c r="R103" s="119" t="s">
        <v>1437</v>
      </c>
      <c r="S103" s="76" t="s">
        <v>1379</v>
      </c>
    </row>
    <row r="104" spans="1:19" s="14" customFormat="1" ht="36" x14ac:dyDescent="0.3">
      <c r="A104" s="20"/>
      <c r="B104" s="66" t="s">
        <v>1470</v>
      </c>
      <c r="C104" s="289" t="s">
        <v>1372</v>
      </c>
      <c r="D104" s="290"/>
      <c r="E104" s="82">
        <f>SUM(E13:E46)+E84+E85+E86+E87+E88+E89+E90+E91+E92+E93+E94+E95+E96</f>
        <v>0</v>
      </c>
      <c r="F104" s="82">
        <f>SUM(F13:F46)+F84+F85+F86+F87+F88+F89+F90+F91+F92+F93+F94+F95+F96</f>
        <v>0</v>
      </c>
      <c r="G104" s="125" t="e">
        <f>E104/$E$98</f>
        <v>#DIV/0!</v>
      </c>
      <c r="H104" s="82">
        <f>SUM(G13:G46)+G84+G85+G86+G87+G88+G89+G90+G91+G92+G93+G94+G95+G96</f>
        <v>0</v>
      </c>
      <c r="I104" s="82">
        <f>SUM(H13:H46)+H84+H85+H86+H87+H88+H89+H90+H91+H92+H93+H94+H95+H96</f>
        <v>0</v>
      </c>
      <c r="J104" s="147" t="e">
        <f>H104/$G$98</f>
        <v>#DIV/0!</v>
      </c>
      <c r="K104" s="82">
        <f>SUM(I13:I46)+I84+I85+I86+I87+I88+I89+I90+I91+I92+I93+I94+I95+I96</f>
        <v>0</v>
      </c>
      <c r="L104" s="82">
        <f>SUM(J13:J46)+J84+J85+J86+J87+J88+J89+J90+J91+J92+J93+J94+J95+J96</f>
        <v>0</v>
      </c>
      <c r="M104" s="125" t="e">
        <f>K104/$I$98</f>
        <v>#DIV/0!</v>
      </c>
      <c r="N104" s="131">
        <f>SUM(K13:K46)+K84+K85+K86+K87+K88+K89+K90+K91+K92+K93+K94+K95+K96</f>
        <v>0</v>
      </c>
      <c r="O104" s="131">
        <f>SUM(L13:L46)+L84+L85+L86+L87+L88+L89+L90+L91+L92+L93+L94+L95+L96</f>
        <v>0</v>
      </c>
      <c r="P104" s="125" t="e">
        <f>N104/$K$98</f>
        <v>#DIV/0!</v>
      </c>
      <c r="Q104" s="95">
        <f>SUM(M13:M46)+M84+M85+M86+M87+M88+M89+M90+M91+M92+M93+M94+M95+M96</f>
        <v>0</v>
      </c>
      <c r="R104" s="95">
        <f>SUM(N13:N46)+N84+N85+N86+N87+N88+N89+N90+N91+N92+N93+N94+N95+N96</f>
        <v>0</v>
      </c>
      <c r="S104" s="143" t="e">
        <f>Q104/$M$98</f>
        <v>#DIV/0!</v>
      </c>
    </row>
    <row r="105" spans="1:19" s="14" customFormat="1" ht="23.15" customHeight="1" x14ac:dyDescent="0.3">
      <c r="A105" s="20"/>
      <c r="B105" s="64" t="s">
        <v>1472</v>
      </c>
      <c r="C105" s="291" t="s">
        <v>1389</v>
      </c>
      <c r="D105" s="292"/>
      <c r="E105" s="73">
        <f>SUM(E54:E83)</f>
        <v>0</v>
      </c>
      <c r="F105" s="73">
        <f>SUM(F54:F83)</f>
        <v>0</v>
      </c>
      <c r="G105" s="126" t="e">
        <f t="shared" ref="G105:G106" si="19">E105/$E$98</f>
        <v>#DIV/0!</v>
      </c>
      <c r="H105" s="73">
        <f>SUM(G54:G83)</f>
        <v>0</v>
      </c>
      <c r="I105" s="73">
        <f>SUM(H54:H83)</f>
        <v>0</v>
      </c>
      <c r="J105" s="148" t="e">
        <f t="shared" ref="J105:J106" si="20">H105/$G$98</f>
        <v>#DIV/0!</v>
      </c>
      <c r="K105" s="73">
        <f>SUM(I54:I83)</f>
        <v>0</v>
      </c>
      <c r="L105" s="73">
        <f>SUM(J54:J83)</f>
        <v>0</v>
      </c>
      <c r="M105" s="126" t="e">
        <f t="shared" ref="M105:M106" si="21">K105/$I$98</f>
        <v>#DIV/0!</v>
      </c>
      <c r="N105" s="118">
        <f>SUM(K54:K83)</f>
        <v>0</v>
      </c>
      <c r="O105" s="118">
        <f>SUM(L54:L83)</f>
        <v>0</v>
      </c>
      <c r="P105" s="126" t="e">
        <f t="shared" ref="P105:P106" si="22">N105/$K$98</f>
        <v>#DIV/0!</v>
      </c>
      <c r="Q105" s="139">
        <f>SUM(M54:M83)</f>
        <v>0</v>
      </c>
      <c r="R105" s="139">
        <f>SUM(N54:N83)</f>
        <v>0</v>
      </c>
      <c r="S105" s="144" t="e">
        <f t="shared" ref="S105:S106" si="23">Q105/$M$98</f>
        <v>#DIV/0!</v>
      </c>
    </row>
    <row r="106" spans="1:19" s="14" customFormat="1" ht="23.15" customHeight="1" thickBot="1" x14ac:dyDescent="0.35">
      <c r="A106" s="20"/>
      <c r="B106" s="65" t="s">
        <v>1471</v>
      </c>
      <c r="C106" s="293" t="s">
        <v>1374</v>
      </c>
      <c r="D106" s="294"/>
      <c r="E106" s="74">
        <f>SUM(E47:E53)</f>
        <v>0</v>
      </c>
      <c r="F106" s="74">
        <f>SUM(F47:F53)</f>
        <v>0</v>
      </c>
      <c r="G106" s="127" t="e">
        <f t="shared" si="19"/>
        <v>#DIV/0!</v>
      </c>
      <c r="H106" s="74">
        <f>SUM(G47:G53)</f>
        <v>0</v>
      </c>
      <c r="I106" s="74">
        <f>SUM(H47:H53)</f>
        <v>0</v>
      </c>
      <c r="J106" s="149" t="e">
        <f t="shared" si="20"/>
        <v>#DIV/0!</v>
      </c>
      <c r="K106" s="74">
        <f>SUM(I47:I53)</f>
        <v>0</v>
      </c>
      <c r="L106" s="74">
        <f>SUM(J47:J53)</f>
        <v>0</v>
      </c>
      <c r="M106" s="127" t="e">
        <f t="shared" si="21"/>
        <v>#DIV/0!</v>
      </c>
      <c r="N106" s="132">
        <f>SUM(K47:K53)</f>
        <v>0</v>
      </c>
      <c r="O106" s="132">
        <f>SUM(L47:L53)</f>
        <v>0</v>
      </c>
      <c r="P106" s="127" t="e">
        <f t="shared" si="22"/>
        <v>#DIV/0!</v>
      </c>
      <c r="Q106" s="99">
        <f>SUM(M47:M53)</f>
        <v>0</v>
      </c>
      <c r="R106" s="99">
        <f>SUM(N47:N53)</f>
        <v>0</v>
      </c>
      <c r="S106" s="145" t="e">
        <f t="shared" si="23"/>
        <v>#DIV/0!</v>
      </c>
    </row>
    <row r="107" spans="1:19" s="17" customFormat="1" ht="12" x14ac:dyDescent="0.3">
      <c r="A107" s="15"/>
      <c r="B107" s="15"/>
      <c r="C107" s="25"/>
      <c r="D107" s="16"/>
      <c r="E107" s="16"/>
      <c r="F107" s="14"/>
      <c r="G107" s="14"/>
      <c r="H107" s="14"/>
      <c r="I107" s="14"/>
      <c r="J107" s="14"/>
      <c r="L107" s="61"/>
    </row>
    <row r="108" spans="1:19" s="17" customFormat="1" ht="13" x14ac:dyDescent="0.3">
      <c r="A108" s="51" t="s">
        <v>1362</v>
      </c>
      <c r="B108" s="52"/>
      <c r="C108" s="53"/>
      <c r="D108" s="54"/>
      <c r="E108" s="52" t="s">
        <v>575</v>
      </c>
      <c r="F108" s="245"/>
      <c r="G108" s="245"/>
      <c r="H108" s="245"/>
      <c r="L108" s="61"/>
    </row>
    <row r="109" spans="1:19" s="17" customFormat="1" ht="12" x14ac:dyDescent="0.3">
      <c r="C109" s="19"/>
      <c r="E109" s="245"/>
      <c r="F109" s="245"/>
      <c r="G109" s="245"/>
      <c r="H109" s="245"/>
      <c r="L109" s="61"/>
    </row>
    <row r="110" spans="1:19" s="17" customFormat="1" ht="12" x14ac:dyDescent="0.3">
      <c r="C110" s="19"/>
      <c r="E110" s="245"/>
      <c r="F110" s="246" t="s">
        <v>574</v>
      </c>
      <c r="G110" s="245"/>
      <c r="H110" s="245"/>
      <c r="L110" s="61"/>
    </row>
    <row r="111" spans="1:19" s="17" customFormat="1" ht="12" x14ac:dyDescent="0.3">
      <c r="A111" s="19"/>
      <c r="B111" s="19"/>
      <c r="C111" s="26"/>
      <c r="E111" s="247"/>
      <c r="F111" s="245" t="s">
        <v>775</v>
      </c>
      <c r="G111" s="245"/>
      <c r="H111" s="245"/>
      <c r="L111" s="61"/>
    </row>
    <row r="112" spans="1:19" x14ac:dyDescent="0.35">
      <c r="A112" s="20"/>
      <c r="B112" s="20"/>
      <c r="C112" s="27"/>
      <c r="D112" s="18"/>
      <c r="E112" s="18"/>
      <c r="F112" s="17" t="s">
        <v>1045</v>
      </c>
      <c r="G112" s="17"/>
      <c r="H112" s="17"/>
      <c r="I112" s="17"/>
      <c r="J112" s="17"/>
    </row>
    <row r="113" spans="3:3" x14ac:dyDescent="0.35">
      <c r="C113" s="27"/>
    </row>
    <row r="114" spans="3:3" x14ac:dyDescent="0.35">
      <c r="C114" s="27"/>
    </row>
    <row r="115" spans="3:3" x14ac:dyDescent="0.35">
      <c r="C115" s="27"/>
    </row>
    <row r="120" spans="3:3" x14ac:dyDescent="0.35">
      <c r="C120" s="25"/>
    </row>
    <row r="121" spans="3:3" x14ac:dyDescent="0.35">
      <c r="C121" s="25"/>
    </row>
    <row r="122" spans="3:3" x14ac:dyDescent="0.35">
      <c r="C122" s="28"/>
    </row>
    <row r="123" spans="3:3" x14ac:dyDescent="0.35">
      <c r="C123" s="25"/>
    </row>
  </sheetData>
  <sheetProtection algorithmName="SHA-512" hashValue="aY/CCZ1UwlP+Pyxqf8600ZzLPE1MewDZr7UkE8W0PZMGHKTj03nxarKlMt8kITdQQotKLGVi1StsgjBXZwO2Hw==" saltValue="rUHVCeu35nhCJLf4e6rZYQ==" spinCount="100000" sheet="1" formatRows="0" insertColumns="0"/>
  <mergeCells count="30">
    <mergeCell ref="Q101:S102"/>
    <mergeCell ref="E102:G102"/>
    <mergeCell ref="H102:J102"/>
    <mergeCell ref="K102:M102"/>
    <mergeCell ref="M9:N10"/>
    <mergeCell ref="E10:F10"/>
    <mergeCell ref="G10:H10"/>
    <mergeCell ref="I10:J10"/>
    <mergeCell ref="B100:N100"/>
    <mergeCell ref="B9:B11"/>
    <mergeCell ref="C9:C11"/>
    <mergeCell ref="D9:D11"/>
    <mergeCell ref="E9:J9"/>
    <mergeCell ref="K9:L10"/>
    <mergeCell ref="C104:D104"/>
    <mergeCell ref="C105:D105"/>
    <mergeCell ref="C106:D106"/>
    <mergeCell ref="A7:N7"/>
    <mergeCell ref="O1:P1"/>
    <mergeCell ref="A6:N6"/>
    <mergeCell ref="B101:B103"/>
    <mergeCell ref="C101:D103"/>
    <mergeCell ref="E101:M101"/>
    <mergeCell ref="N101:P102"/>
    <mergeCell ref="C98:D98"/>
    <mergeCell ref="A9:A11"/>
    <mergeCell ref="A1:F1"/>
    <mergeCell ref="I1:J1"/>
    <mergeCell ref="C3:I3"/>
    <mergeCell ref="A5:J5"/>
  </mergeCells>
  <hyperlinks>
    <hyperlink ref="O1:P1" location="'Почетна страна'!G8" display="Врати се на почетна страна" xr:uid="{914FAFEE-EB1A-4D6A-A8AB-A1E8D44A59C8}"/>
  </hyperlinks>
  <pageMargins left="0.25" right="0.25" top="0.75" bottom="0.75" header="0.3" footer="0.3"/>
  <pageSetup paperSize="9" scale="79" orientation="landscape" r:id="rId1"/>
  <headerFooter alignWithMargins="0">
    <oddHeader>&amp;C&amp;P</oddHeader>
    <oddFooter>&amp;C&amp;8&amp;P</oddFooter>
  </headerFooter>
  <rowBreaks count="5" manualBreakCount="5">
    <brk id="23" max="16383" man="1"/>
    <brk id="44" max="18" man="1"/>
    <brk id="69" max="18" man="1"/>
    <brk id="93" max="16383" man="1"/>
    <brk id="115" max="16383" man="1"/>
  </rowBreaks>
  <drawing r:id="rId2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S92"/>
  <sheetViews>
    <sheetView zoomScaleNormal="100" zoomScaleSheetLayoutView="58" workbookViewId="0">
      <selection activeCell="A5" sqref="A5:J5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6.26953125" style="6" customWidth="1"/>
    <col min="12" max="12" width="9" style="59" customWidth="1"/>
    <col min="13" max="13" width="7.453125" style="6" customWidth="1"/>
    <col min="14" max="15" width="9" style="6" customWidth="1"/>
    <col min="16" max="16" width="6.90625" style="6" customWidth="1"/>
    <col min="17" max="17" width="6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1364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1570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111</v>
      </c>
      <c r="C13" s="34" t="s">
        <v>112</v>
      </c>
      <c r="D13" s="31">
        <v>211773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113</v>
      </c>
      <c r="C14" s="34" t="s">
        <v>114</v>
      </c>
      <c r="D14" s="31">
        <v>126974</v>
      </c>
      <c r="E14" s="32"/>
      <c r="F14" s="81">
        <f>E14*D14</f>
        <v>0</v>
      </c>
      <c r="G14" s="33"/>
      <c r="H14" s="81">
        <f t="shared" ref="H14:H65" si="0">G14*D14</f>
        <v>0</v>
      </c>
      <c r="I14" s="37">
        <f t="shared" ref="I14:I65" si="1">E14+G14</f>
        <v>0</v>
      </c>
      <c r="J14" s="38">
        <f>I14*D14</f>
        <v>0</v>
      </c>
      <c r="K14" s="92"/>
      <c r="L14" s="88">
        <f t="shared" ref="L14:L65" si="2">K14*D14</f>
        <v>0</v>
      </c>
      <c r="M14" s="93"/>
      <c r="N14" s="38">
        <f>M14*D14</f>
        <v>0</v>
      </c>
    </row>
    <row r="15" spans="1:16" s="1" customFormat="1" ht="19" x14ac:dyDescent="0.3">
      <c r="A15" s="35">
        <v>3</v>
      </c>
      <c r="B15" s="84" t="s">
        <v>115</v>
      </c>
      <c r="C15" s="34" t="s">
        <v>116</v>
      </c>
      <c r="D15" s="31">
        <v>143348</v>
      </c>
      <c r="E15" s="32"/>
      <c r="F15" s="81">
        <f t="shared" ref="F15:F65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63" si="4">I15*D15</f>
        <v>0</v>
      </c>
      <c r="K15" s="92"/>
      <c r="L15" s="88">
        <f t="shared" si="2"/>
        <v>0</v>
      </c>
      <c r="M15" s="93"/>
      <c r="N15" s="38">
        <f t="shared" ref="N15:N65" si="5">M15*D15</f>
        <v>0</v>
      </c>
    </row>
    <row r="16" spans="1:16" s="1" customFormat="1" ht="19" x14ac:dyDescent="0.3">
      <c r="A16" s="35">
        <v>4</v>
      </c>
      <c r="B16" s="84" t="s">
        <v>117</v>
      </c>
      <c r="C16" s="34" t="s">
        <v>118</v>
      </c>
      <c r="D16" s="31">
        <v>118910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9" x14ac:dyDescent="0.3">
      <c r="A17" s="35">
        <v>5</v>
      </c>
      <c r="B17" s="84" t="s">
        <v>119</v>
      </c>
      <c r="C17" s="34" t="s">
        <v>349</v>
      </c>
      <c r="D17" s="31">
        <v>184000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9" x14ac:dyDescent="0.3">
      <c r="A18" s="35">
        <v>6</v>
      </c>
      <c r="B18" s="84" t="s">
        <v>120</v>
      </c>
      <c r="C18" s="34" t="s">
        <v>350</v>
      </c>
      <c r="D18" s="31">
        <v>103911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9" x14ac:dyDescent="0.3">
      <c r="A19" s="35">
        <v>7</v>
      </c>
      <c r="B19" s="84" t="s">
        <v>121</v>
      </c>
      <c r="C19" s="34" t="s">
        <v>351</v>
      </c>
      <c r="D19" s="31">
        <v>85911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122</v>
      </c>
      <c r="C20" s="34" t="s">
        <v>123</v>
      </c>
      <c r="D20" s="31">
        <v>78191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124</v>
      </c>
      <c r="C21" s="34" t="s">
        <v>125</v>
      </c>
      <c r="D21" s="31">
        <v>72179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126</v>
      </c>
      <c r="C22" s="34" t="s">
        <v>127</v>
      </c>
      <c r="D22" s="31">
        <v>47388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128</v>
      </c>
      <c r="C23" s="34" t="s">
        <v>129</v>
      </c>
      <c r="D23" s="31">
        <v>77860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130</v>
      </c>
      <c r="C24" s="34" t="s">
        <v>131</v>
      </c>
      <c r="D24" s="31">
        <v>56848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132</v>
      </c>
      <c r="C25" s="34" t="s">
        <v>133</v>
      </c>
      <c r="D25" s="31">
        <v>37439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134</v>
      </c>
      <c r="C26" s="34" t="s">
        <v>135</v>
      </c>
      <c r="D26" s="31">
        <v>50371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136</v>
      </c>
      <c r="C27" s="34" t="s">
        <v>137</v>
      </c>
      <c r="D27" s="31">
        <v>27782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9" x14ac:dyDescent="0.3">
      <c r="A28" s="35">
        <v>16</v>
      </c>
      <c r="B28" s="84" t="s">
        <v>138</v>
      </c>
      <c r="C28" s="34" t="s">
        <v>139</v>
      </c>
      <c r="D28" s="31">
        <v>44817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9" x14ac:dyDescent="0.3">
      <c r="A29" s="35">
        <v>17</v>
      </c>
      <c r="B29" s="84" t="s">
        <v>140</v>
      </c>
      <c r="C29" s="34" t="s">
        <v>141</v>
      </c>
      <c r="D29" s="31">
        <v>21147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142</v>
      </c>
      <c r="C30" s="34" t="s">
        <v>143</v>
      </c>
      <c r="D30" s="31">
        <v>25588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144</v>
      </c>
      <c r="C31" s="34" t="s">
        <v>145</v>
      </c>
      <c r="D31" s="31">
        <v>25116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146</v>
      </c>
      <c r="C32" s="34" t="s">
        <v>147</v>
      </c>
      <c r="D32" s="31">
        <v>35435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14.5" x14ac:dyDescent="0.3">
      <c r="A33" s="35">
        <v>21</v>
      </c>
      <c r="B33" s="84" t="s">
        <v>148</v>
      </c>
      <c r="C33" s="34" t="s">
        <v>149</v>
      </c>
      <c r="D33" s="31">
        <v>17759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19" x14ac:dyDescent="0.3">
      <c r="A34" s="35">
        <v>22</v>
      </c>
      <c r="B34" s="84" t="s">
        <v>150</v>
      </c>
      <c r="C34" s="34" t="s">
        <v>151</v>
      </c>
      <c r="D34" s="31">
        <v>74802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19" x14ac:dyDescent="0.3">
      <c r="A35" s="35">
        <v>23</v>
      </c>
      <c r="B35" s="84" t="s">
        <v>152</v>
      </c>
      <c r="C35" s="34" t="s">
        <v>153</v>
      </c>
      <c r="D35" s="31">
        <v>45308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24</v>
      </c>
      <c r="B36" s="84" t="s">
        <v>154</v>
      </c>
      <c r="C36" s="34" t="s">
        <v>155</v>
      </c>
      <c r="D36" s="31">
        <v>31065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14.5" x14ac:dyDescent="0.3">
      <c r="A37" s="35">
        <v>25</v>
      </c>
      <c r="B37" s="84" t="s">
        <v>156</v>
      </c>
      <c r="C37" s="34" t="s">
        <v>157</v>
      </c>
      <c r="D37" s="31">
        <v>6418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14.5" x14ac:dyDescent="0.3">
      <c r="A38" s="35">
        <v>26</v>
      </c>
      <c r="B38" s="84" t="s">
        <v>158</v>
      </c>
      <c r="C38" s="34" t="s">
        <v>159</v>
      </c>
      <c r="D38" s="31">
        <v>9683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14.5" x14ac:dyDescent="0.3">
      <c r="A39" s="35">
        <v>27</v>
      </c>
      <c r="B39" s="84" t="s">
        <v>160</v>
      </c>
      <c r="C39" s="34" t="s">
        <v>161</v>
      </c>
      <c r="D39" s="31">
        <v>35885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14.5" x14ac:dyDescent="0.3">
      <c r="A40" s="35">
        <v>28</v>
      </c>
      <c r="B40" s="84" t="s">
        <v>162</v>
      </c>
      <c r="C40" s="34" t="s">
        <v>163</v>
      </c>
      <c r="D40" s="31">
        <v>29767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14.5" x14ac:dyDescent="0.3">
      <c r="A41" s="35">
        <v>29</v>
      </c>
      <c r="B41" s="84" t="s">
        <v>164</v>
      </c>
      <c r="C41" s="34" t="s">
        <v>165</v>
      </c>
      <c r="D41" s="31">
        <v>5175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30</v>
      </c>
      <c r="B42" s="84" t="s">
        <v>166</v>
      </c>
      <c r="C42" s="34" t="s">
        <v>167</v>
      </c>
      <c r="D42" s="31">
        <v>22700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14.5" x14ac:dyDescent="0.3">
      <c r="A43" s="35">
        <v>31</v>
      </c>
      <c r="B43" s="84" t="s">
        <v>168</v>
      </c>
      <c r="C43" s="34" t="s">
        <v>169</v>
      </c>
      <c r="D43" s="31">
        <v>4025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14.5" x14ac:dyDescent="0.3">
      <c r="A44" s="35">
        <v>32</v>
      </c>
      <c r="B44" s="84" t="s">
        <v>170</v>
      </c>
      <c r="C44" s="34" t="s">
        <v>171</v>
      </c>
      <c r="D44" s="31">
        <v>40970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14.5" x14ac:dyDescent="0.3">
      <c r="A45" s="35">
        <v>33</v>
      </c>
      <c r="B45" s="84" t="s">
        <v>172</v>
      </c>
      <c r="C45" s="34" t="s">
        <v>173</v>
      </c>
      <c r="D45" s="31">
        <v>27520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14.5" x14ac:dyDescent="0.3">
      <c r="A46" s="35">
        <v>34</v>
      </c>
      <c r="B46" s="84" t="s">
        <v>174</v>
      </c>
      <c r="C46" s="34" t="s">
        <v>175</v>
      </c>
      <c r="D46" s="31">
        <v>7895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19" x14ac:dyDescent="0.3">
      <c r="A47" s="35">
        <v>35</v>
      </c>
      <c r="B47" s="84" t="s">
        <v>176</v>
      </c>
      <c r="C47" s="34" t="s">
        <v>177</v>
      </c>
      <c r="D47" s="31">
        <v>33130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19" x14ac:dyDescent="0.3">
      <c r="A48" s="35">
        <v>36</v>
      </c>
      <c r="B48" s="84" t="s">
        <v>178</v>
      </c>
      <c r="C48" s="34" t="s">
        <v>179</v>
      </c>
      <c r="D48" s="31">
        <v>23500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4" s="1" customFormat="1" ht="19" x14ac:dyDescent="0.3">
      <c r="A49" s="35">
        <v>37</v>
      </c>
      <c r="B49" s="84" t="s">
        <v>180</v>
      </c>
      <c r="C49" s="34" t="s">
        <v>181</v>
      </c>
      <c r="D49" s="31">
        <v>24448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4" s="1" customFormat="1" ht="19" x14ac:dyDescent="0.3">
      <c r="A50" s="35">
        <v>38</v>
      </c>
      <c r="B50" s="84" t="s">
        <v>182</v>
      </c>
      <c r="C50" s="34" t="s">
        <v>183</v>
      </c>
      <c r="D50" s="31">
        <v>14826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 t="shared" si="2"/>
        <v>0</v>
      </c>
      <c r="M50" s="93"/>
      <c r="N50" s="38">
        <f t="shared" si="5"/>
        <v>0</v>
      </c>
    </row>
    <row r="51" spans="1:14" s="1" customFormat="1" ht="14.5" x14ac:dyDescent="0.3">
      <c r="A51" s="35">
        <v>39</v>
      </c>
      <c r="B51" s="84" t="s">
        <v>184</v>
      </c>
      <c r="C51" s="34" t="s">
        <v>185</v>
      </c>
      <c r="D51" s="31">
        <v>25945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 t="shared" si="2"/>
        <v>0</v>
      </c>
      <c r="M51" s="93"/>
      <c r="N51" s="38">
        <f t="shared" si="5"/>
        <v>0</v>
      </c>
    </row>
    <row r="52" spans="1:14" s="1" customFormat="1" ht="14.5" x14ac:dyDescent="0.3">
      <c r="A52" s="35">
        <v>40</v>
      </c>
      <c r="B52" s="84" t="s">
        <v>186</v>
      </c>
      <c r="C52" s="34" t="s">
        <v>187</v>
      </c>
      <c r="D52" s="31">
        <v>11970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4" s="1" customFormat="1" ht="14.5" x14ac:dyDescent="0.3">
      <c r="A53" s="35">
        <v>41</v>
      </c>
      <c r="B53" s="84" t="s">
        <v>188</v>
      </c>
      <c r="C53" s="34" t="s">
        <v>189</v>
      </c>
      <c r="D53" s="31">
        <v>20693</v>
      </c>
      <c r="E53" s="32"/>
      <c r="F53" s="81">
        <f t="shared" si="3"/>
        <v>0</v>
      </c>
      <c r="G53" s="33"/>
      <c r="H53" s="81">
        <f t="shared" si="0"/>
        <v>0</v>
      </c>
      <c r="I53" s="37">
        <f t="shared" si="1"/>
        <v>0</v>
      </c>
      <c r="J53" s="38">
        <f t="shared" si="4"/>
        <v>0</v>
      </c>
      <c r="K53" s="92"/>
      <c r="L53" s="88">
        <f t="shared" si="2"/>
        <v>0</v>
      </c>
      <c r="M53" s="93"/>
      <c r="N53" s="38">
        <f t="shared" si="5"/>
        <v>0</v>
      </c>
    </row>
    <row r="54" spans="1:14" s="1" customFormat="1" ht="14.5" x14ac:dyDescent="0.3">
      <c r="A54" s="35">
        <v>42</v>
      </c>
      <c r="B54" s="84" t="s">
        <v>190</v>
      </c>
      <c r="C54" s="34" t="s">
        <v>191</v>
      </c>
      <c r="D54" s="31">
        <v>26266</v>
      </c>
      <c r="E54" s="32"/>
      <c r="F54" s="81">
        <f t="shared" si="3"/>
        <v>0</v>
      </c>
      <c r="G54" s="33"/>
      <c r="H54" s="81">
        <f t="shared" si="0"/>
        <v>0</v>
      </c>
      <c r="I54" s="37">
        <f t="shared" si="1"/>
        <v>0</v>
      </c>
      <c r="J54" s="38">
        <f t="shared" si="4"/>
        <v>0</v>
      </c>
      <c r="K54" s="92"/>
      <c r="L54" s="88">
        <f t="shared" si="2"/>
        <v>0</v>
      </c>
      <c r="M54" s="93"/>
      <c r="N54" s="38">
        <f t="shared" si="5"/>
        <v>0</v>
      </c>
    </row>
    <row r="55" spans="1:14" s="1" customFormat="1" ht="14.5" x14ac:dyDescent="0.3">
      <c r="A55" s="35">
        <v>43</v>
      </c>
      <c r="B55" s="84" t="s">
        <v>192</v>
      </c>
      <c r="C55" s="34" t="s">
        <v>193</v>
      </c>
      <c r="D55" s="31">
        <v>16517</v>
      </c>
      <c r="E55" s="32"/>
      <c r="F55" s="81">
        <f t="shared" si="3"/>
        <v>0</v>
      </c>
      <c r="G55" s="33"/>
      <c r="H55" s="81">
        <f t="shared" si="0"/>
        <v>0</v>
      </c>
      <c r="I55" s="37">
        <f t="shared" si="1"/>
        <v>0</v>
      </c>
      <c r="J55" s="38">
        <f t="shared" si="4"/>
        <v>0</v>
      </c>
      <c r="K55" s="92"/>
      <c r="L55" s="88">
        <f t="shared" si="2"/>
        <v>0</v>
      </c>
      <c r="M55" s="93"/>
      <c r="N55" s="38">
        <f t="shared" si="5"/>
        <v>0</v>
      </c>
    </row>
    <row r="56" spans="1:14" s="1" customFormat="1" ht="14.5" x14ac:dyDescent="0.3">
      <c r="A56" s="35">
        <v>44</v>
      </c>
      <c r="B56" s="84" t="s">
        <v>194</v>
      </c>
      <c r="C56" s="34" t="s">
        <v>195</v>
      </c>
      <c r="D56" s="31">
        <v>19802</v>
      </c>
      <c r="E56" s="32"/>
      <c r="F56" s="81">
        <f t="shared" si="3"/>
        <v>0</v>
      </c>
      <c r="G56" s="33"/>
      <c r="H56" s="81">
        <f t="shared" si="0"/>
        <v>0</v>
      </c>
      <c r="I56" s="37">
        <f t="shared" si="1"/>
        <v>0</v>
      </c>
      <c r="J56" s="38">
        <f t="shared" si="4"/>
        <v>0</v>
      </c>
      <c r="K56" s="92"/>
      <c r="L56" s="88">
        <f t="shared" si="2"/>
        <v>0</v>
      </c>
      <c r="M56" s="93"/>
      <c r="N56" s="38">
        <f t="shared" si="5"/>
        <v>0</v>
      </c>
    </row>
    <row r="57" spans="1:14" s="1" customFormat="1" ht="14.5" x14ac:dyDescent="0.3">
      <c r="A57" s="35">
        <v>45</v>
      </c>
      <c r="B57" s="84" t="s">
        <v>196</v>
      </c>
      <c r="C57" s="34" t="s">
        <v>197</v>
      </c>
      <c r="D57" s="31">
        <v>8196</v>
      </c>
      <c r="E57" s="32"/>
      <c r="F57" s="81">
        <f t="shared" si="3"/>
        <v>0</v>
      </c>
      <c r="G57" s="33"/>
      <c r="H57" s="81">
        <f t="shared" si="0"/>
        <v>0</v>
      </c>
      <c r="I57" s="37">
        <f t="shared" si="1"/>
        <v>0</v>
      </c>
      <c r="J57" s="38">
        <f t="shared" si="4"/>
        <v>0</v>
      </c>
      <c r="K57" s="92"/>
      <c r="L57" s="88">
        <f t="shared" si="2"/>
        <v>0</v>
      </c>
      <c r="M57" s="93"/>
      <c r="N57" s="38">
        <f t="shared" si="5"/>
        <v>0</v>
      </c>
    </row>
    <row r="58" spans="1:14" s="1" customFormat="1" ht="19" x14ac:dyDescent="0.3">
      <c r="A58" s="35">
        <v>46</v>
      </c>
      <c r="B58" s="84" t="s">
        <v>198</v>
      </c>
      <c r="C58" s="34" t="s">
        <v>352</v>
      </c>
      <c r="D58" s="31">
        <v>21366</v>
      </c>
      <c r="E58" s="32"/>
      <c r="F58" s="81">
        <f t="shared" si="3"/>
        <v>0</v>
      </c>
      <c r="G58" s="33"/>
      <c r="H58" s="81">
        <f t="shared" si="0"/>
        <v>0</v>
      </c>
      <c r="I58" s="37">
        <f t="shared" si="1"/>
        <v>0</v>
      </c>
      <c r="J58" s="38">
        <f t="shared" si="4"/>
        <v>0</v>
      </c>
      <c r="K58" s="92"/>
      <c r="L58" s="88">
        <f t="shared" si="2"/>
        <v>0</v>
      </c>
      <c r="M58" s="93"/>
      <c r="N58" s="38">
        <f t="shared" si="5"/>
        <v>0</v>
      </c>
    </row>
    <row r="59" spans="1:14" s="1" customFormat="1" ht="19" x14ac:dyDescent="0.3">
      <c r="A59" s="35">
        <v>47</v>
      </c>
      <c r="B59" s="84" t="s">
        <v>199</v>
      </c>
      <c r="C59" s="34" t="s">
        <v>353</v>
      </c>
      <c r="D59" s="31">
        <v>9607</v>
      </c>
      <c r="E59" s="32"/>
      <c r="F59" s="81">
        <f t="shared" si="3"/>
        <v>0</v>
      </c>
      <c r="G59" s="33"/>
      <c r="H59" s="81">
        <f t="shared" si="0"/>
        <v>0</v>
      </c>
      <c r="I59" s="37">
        <f t="shared" si="1"/>
        <v>0</v>
      </c>
      <c r="J59" s="38">
        <f t="shared" si="4"/>
        <v>0</v>
      </c>
      <c r="K59" s="92"/>
      <c r="L59" s="88">
        <f t="shared" si="2"/>
        <v>0</v>
      </c>
      <c r="M59" s="93"/>
      <c r="N59" s="38">
        <f t="shared" si="5"/>
        <v>0</v>
      </c>
    </row>
    <row r="60" spans="1:14" s="1" customFormat="1" ht="14.5" x14ac:dyDescent="0.3">
      <c r="A60" s="35">
        <v>48</v>
      </c>
      <c r="B60" s="84" t="s">
        <v>200</v>
      </c>
      <c r="C60" s="34" t="s">
        <v>201</v>
      </c>
      <c r="D60" s="31">
        <v>17015</v>
      </c>
      <c r="E60" s="32"/>
      <c r="F60" s="81">
        <f t="shared" si="3"/>
        <v>0</v>
      </c>
      <c r="G60" s="33"/>
      <c r="H60" s="81">
        <f t="shared" si="0"/>
        <v>0</v>
      </c>
      <c r="I60" s="37">
        <f t="shared" si="1"/>
        <v>0</v>
      </c>
      <c r="J60" s="38">
        <f t="shared" si="4"/>
        <v>0</v>
      </c>
      <c r="K60" s="92"/>
      <c r="L60" s="88">
        <f t="shared" si="2"/>
        <v>0</v>
      </c>
      <c r="M60" s="93"/>
      <c r="N60" s="38">
        <f t="shared" si="5"/>
        <v>0</v>
      </c>
    </row>
    <row r="61" spans="1:14" s="1" customFormat="1" ht="14.5" x14ac:dyDescent="0.3">
      <c r="A61" s="35">
        <v>49</v>
      </c>
      <c r="B61" s="84" t="s">
        <v>202</v>
      </c>
      <c r="C61" s="34" t="s">
        <v>203</v>
      </c>
      <c r="D61" s="31">
        <v>9256</v>
      </c>
      <c r="E61" s="32"/>
      <c r="F61" s="81">
        <f t="shared" si="3"/>
        <v>0</v>
      </c>
      <c r="G61" s="33"/>
      <c r="H61" s="81">
        <f t="shared" si="0"/>
        <v>0</v>
      </c>
      <c r="I61" s="37">
        <f t="shared" si="1"/>
        <v>0</v>
      </c>
      <c r="J61" s="38">
        <f t="shared" si="4"/>
        <v>0</v>
      </c>
      <c r="K61" s="92"/>
      <c r="L61" s="88">
        <f t="shared" si="2"/>
        <v>0</v>
      </c>
      <c r="M61" s="93"/>
      <c r="N61" s="38">
        <f t="shared" si="5"/>
        <v>0</v>
      </c>
    </row>
    <row r="62" spans="1:14" s="1" customFormat="1" ht="19" x14ac:dyDescent="0.3">
      <c r="A62" s="35">
        <v>50</v>
      </c>
      <c r="B62" s="84" t="s">
        <v>204</v>
      </c>
      <c r="C62" s="34" t="s">
        <v>205</v>
      </c>
      <c r="D62" s="31">
        <v>9496</v>
      </c>
      <c r="E62" s="32"/>
      <c r="F62" s="81">
        <f t="shared" si="3"/>
        <v>0</v>
      </c>
      <c r="G62" s="33"/>
      <c r="H62" s="81">
        <f t="shared" si="0"/>
        <v>0</v>
      </c>
      <c r="I62" s="37">
        <f t="shared" si="1"/>
        <v>0</v>
      </c>
      <c r="J62" s="38">
        <f t="shared" si="4"/>
        <v>0</v>
      </c>
      <c r="K62" s="92"/>
      <c r="L62" s="88">
        <f t="shared" si="2"/>
        <v>0</v>
      </c>
      <c r="M62" s="93"/>
      <c r="N62" s="38">
        <f t="shared" si="5"/>
        <v>0</v>
      </c>
    </row>
    <row r="63" spans="1:14" s="1" customFormat="1" ht="14.5" x14ac:dyDescent="0.3">
      <c r="A63" s="35">
        <v>51</v>
      </c>
      <c r="B63" s="84" t="s">
        <v>206</v>
      </c>
      <c r="C63" s="34" t="s">
        <v>207</v>
      </c>
      <c r="D63" s="31">
        <v>22319</v>
      </c>
      <c r="E63" s="32"/>
      <c r="F63" s="81">
        <f t="shared" si="3"/>
        <v>0</v>
      </c>
      <c r="G63" s="33"/>
      <c r="H63" s="81">
        <f t="shared" si="0"/>
        <v>0</v>
      </c>
      <c r="I63" s="37">
        <f t="shared" si="1"/>
        <v>0</v>
      </c>
      <c r="J63" s="38">
        <f t="shared" si="4"/>
        <v>0</v>
      </c>
      <c r="K63" s="92"/>
      <c r="L63" s="88">
        <f t="shared" si="2"/>
        <v>0</v>
      </c>
      <c r="M63" s="93"/>
      <c r="N63" s="38">
        <f t="shared" si="5"/>
        <v>0</v>
      </c>
    </row>
    <row r="64" spans="1:14" s="1" customFormat="1" ht="14.5" x14ac:dyDescent="0.3">
      <c r="A64" s="35">
        <v>52</v>
      </c>
      <c r="B64" s="84" t="s">
        <v>208</v>
      </c>
      <c r="C64" s="34" t="s">
        <v>209</v>
      </c>
      <c r="D64" s="31">
        <v>10826</v>
      </c>
      <c r="E64" s="32"/>
      <c r="F64" s="81">
        <f t="shared" si="3"/>
        <v>0</v>
      </c>
      <c r="G64" s="33"/>
      <c r="H64" s="81">
        <f t="shared" si="0"/>
        <v>0</v>
      </c>
      <c r="I64" s="37">
        <f t="shared" si="1"/>
        <v>0</v>
      </c>
      <c r="J64" s="38">
        <f t="shared" ref="J64" si="6">I64*D64</f>
        <v>0</v>
      </c>
      <c r="K64" s="92"/>
      <c r="L64" s="88">
        <f t="shared" si="2"/>
        <v>0</v>
      </c>
      <c r="M64" s="93"/>
      <c r="N64" s="38">
        <f t="shared" si="5"/>
        <v>0</v>
      </c>
    </row>
    <row r="65" spans="1:19" s="1" customFormat="1" ht="14.5" x14ac:dyDescent="0.3">
      <c r="A65" s="35">
        <v>53</v>
      </c>
      <c r="B65" s="84" t="s">
        <v>1380</v>
      </c>
      <c r="C65" s="34" t="s">
        <v>1381</v>
      </c>
      <c r="D65" s="31">
        <v>153870</v>
      </c>
      <c r="E65" s="32"/>
      <c r="F65" s="81">
        <f t="shared" si="3"/>
        <v>0</v>
      </c>
      <c r="G65" s="33"/>
      <c r="H65" s="81">
        <f t="shared" si="0"/>
        <v>0</v>
      </c>
      <c r="I65" s="37">
        <f t="shared" si="1"/>
        <v>0</v>
      </c>
      <c r="J65" s="38">
        <f t="shared" ref="J65" si="7">I65*D65</f>
        <v>0</v>
      </c>
      <c r="K65" s="92"/>
      <c r="L65" s="89">
        <f t="shared" si="2"/>
        <v>0</v>
      </c>
      <c r="M65" s="93"/>
      <c r="N65" s="80">
        <f t="shared" si="5"/>
        <v>0</v>
      </c>
    </row>
    <row r="66" spans="1:19" s="1" customFormat="1" ht="15" thickBot="1" x14ac:dyDescent="0.35">
      <c r="A66" s="35"/>
      <c r="B66" s="84"/>
      <c r="C66" s="34"/>
      <c r="D66" s="31"/>
      <c r="E66" s="32"/>
      <c r="F66" s="81"/>
      <c r="G66" s="33"/>
      <c r="H66" s="81"/>
      <c r="I66" s="37"/>
      <c r="J66" s="38"/>
      <c r="K66" s="92"/>
      <c r="L66" s="90"/>
      <c r="M66" s="94"/>
      <c r="N66" s="79"/>
    </row>
    <row r="67" spans="1:19" s="14" customFormat="1" ht="23.15" customHeight="1" thickBot="1" x14ac:dyDescent="0.35">
      <c r="A67" s="13"/>
      <c r="B67" s="29"/>
      <c r="C67" s="314" t="s">
        <v>1355</v>
      </c>
      <c r="D67" s="315"/>
      <c r="E67" s="36">
        <f t="shared" ref="E67:N67" si="8">SUM(E13:E66)</f>
        <v>0</v>
      </c>
      <c r="F67" s="36">
        <f t="shared" si="8"/>
        <v>0</v>
      </c>
      <c r="G67" s="36">
        <f t="shared" si="8"/>
        <v>0</v>
      </c>
      <c r="H67" s="36">
        <f t="shared" si="8"/>
        <v>0</v>
      </c>
      <c r="I67" s="36">
        <f t="shared" si="8"/>
        <v>0</v>
      </c>
      <c r="J67" s="36">
        <f t="shared" si="8"/>
        <v>0</v>
      </c>
      <c r="K67" s="77">
        <f t="shared" si="8"/>
        <v>0</v>
      </c>
      <c r="L67" s="36">
        <f t="shared" si="8"/>
        <v>0</v>
      </c>
      <c r="M67" s="77">
        <f t="shared" si="8"/>
        <v>0</v>
      </c>
      <c r="N67" s="36">
        <f t="shared" si="8"/>
        <v>0</v>
      </c>
    </row>
    <row r="68" spans="1:19" s="14" customFormat="1" ht="23.15" customHeight="1" x14ac:dyDescent="0.3">
      <c r="A68" s="20"/>
      <c r="B68" s="20"/>
      <c r="C68" s="62"/>
      <c r="D68" s="62"/>
      <c r="E68" s="63"/>
      <c r="F68" s="63"/>
      <c r="G68" s="63"/>
      <c r="H68" s="63"/>
      <c r="I68" s="63"/>
      <c r="J68" s="63"/>
      <c r="L68" s="60"/>
    </row>
    <row r="69" spans="1:19" s="14" customFormat="1" ht="23.15" customHeight="1" thickBot="1" x14ac:dyDescent="0.4">
      <c r="A69" s="20"/>
      <c r="B69" s="335" t="s">
        <v>1371</v>
      </c>
      <c r="C69" s="335"/>
      <c r="D69" s="335"/>
      <c r="E69" s="335"/>
      <c r="F69" s="335"/>
      <c r="G69" s="335"/>
      <c r="H69" s="335"/>
      <c r="I69" s="335"/>
      <c r="J69" s="335"/>
      <c r="K69" s="335"/>
      <c r="L69" s="335"/>
      <c r="M69" s="335"/>
      <c r="N69" s="287"/>
    </row>
    <row r="70" spans="1:19" s="14" customFormat="1" ht="23.15" customHeight="1" thickBot="1" x14ac:dyDescent="0.35">
      <c r="A70" s="20"/>
      <c r="B70" s="297" t="s">
        <v>1382</v>
      </c>
      <c r="C70" s="300" t="s">
        <v>1383</v>
      </c>
      <c r="D70" s="301"/>
      <c r="E70" s="306" t="s">
        <v>1384</v>
      </c>
      <c r="F70" s="307"/>
      <c r="G70" s="307"/>
      <c r="H70" s="307"/>
      <c r="I70" s="307"/>
      <c r="J70" s="307"/>
      <c r="K70" s="307"/>
      <c r="L70" s="307"/>
      <c r="M70" s="307"/>
      <c r="N70" s="308" t="s">
        <v>1370</v>
      </c>
      <c r="O70" s="309"/>
      <c r="P70" s="310"/>
      <c r="Q70" s="325">
        <v>2024</v>
      </c>
      <c r="R70" s="325"/>
      <c r="S70" s="326"/>
    </row>
    <row r="71" spans="1:19" s="14" customFormat="1" ht="23.15" customHeight="1" thickBot="1" x14ac:dyDescent="0.35">
      <c r="A71" s="20"/>
      <c r="B71" s="298"/>
      <c r="C71" s="302"/>
      <c r="D71" s="303"/>
      <c r="E71" s="329" t="s">
        <v>1367</v>
      </c>
      <c r="F71" s="325"/>
      <c r="G71" s="326"/>
      <c r="H71" s="329" t="s">
        <v>1366</v>
      </c>
      <c r="I71" s="325"/>
      <c r="J71" s="326"/>
      <c r="K71" s="308" t="s">
        <v>385</v>
      </c>
      <c r="L71" s="309"/>
      <c r="M71" s="310"/>
      <c r="N71" s="311"/>
      <c r="O71" s="312"/>
      <c r="P71" s="313"/>
      <c r="Q71" s="327"/>
      <c r="R71" s="327"/>
      <c r="S71" s="328"/>
    </row>
    <row r="72" spans="1:19" s="14" customFormat="1" ht="21.5" thickBot="1" x14ac:dyDescent="0.35">
      <c r="A72" s="20"/>
      <c r="B72" s="299"/>
      <c r="C72" s="304"/>
      <c r="D72" s="305"/>
      <c r="E72" s="71" t="s">
        <v>1368</v>
      </c>
      <c r="F72" s="71" t="s">
        <v>1437</v>
      </c>
      <c r="G72" s="71" t="s">
        <v>1379</v>
      </c>
      <c r="H72" s="71" t="s">
        <v>1368</v>
      </c>
      <c r="I72" s="71" t="s">
        <v>1437</v>
      </c>
      <c r="J72" s="71" t="s">
        <v>1379</v>
      </c>
      <c r="K72" s="71" t="s">
        <v>1368</v>
      </c>
      <c r="L72" s="71" t="s">
        <v>1437</v>
      </c>
      <c r="M72" s="71" t="s">
        <v>1379</v>
      </c>
      <c r="N72" s="42" t="s">
        <v>1368</v>
      </c>
      <c r="O72" s="128" t="s">
        <v>1437</v>
      </c>
      <c r="P72" s="68" t="s">
        <v>1379</v>
      </c>
      <c r="Q72" s="121" t="s">
        <v>1368</v>
      </c>
      <c r="R72" s="119" t="s">
        <v>1437</v>
      </c>
      <c r="S72" s="76" t="s">
        <v>1379</v>
      </c>
    </row>
    <row r="73" spans="1:19" s="14" customFormat="1" ht="23.15" customHeight="1" x14ac:dyDescent="0.3">
      <c r="A73" s="20"/>
      <c r="B73" s="66" t="s">
        <v>1375</v>
      </c>
      <c r="C73" s="289" t="s">
        <v>1372</v>
      </c>
      <c r="D73" s="290"/>
      <c r="E73" s="82">
        <f>SUM(E13:E35)</f>
        <v>0</v>
      </c>
      <c r="F73" s="82">
        <f>SUM(F13:F35)</f>
        <v>0</v>
      </c>
      <c r="G73" s="125" t="e">
        <f>E73/$E$67</f>
        <v>#DIV/0!</v>
      </c>
      <c r="H73" s="82">
        <f>SUM(G13:G35)</f>
        <v>0</v>
      </c>
      <c r="I73" s="82">
        <f>SUM(H13:H35)</f>
        <v>0</v>
      </c>
      <c r="J73" s="147" t="e">
        <f>H73/$G$67</f>
        <v>#DIV/0!</v>
      </c>
      <c r="K73" s="82">
        <f>SUM(I13:I35)</f>
        <v>0</v>
      </c>
      <c r="L73" s="82">
        <f>SUM(J13:J35)</f>
        <v>0</v>
      </c>
      <c r="M73" s="125" t="e">
        <f>K73/$I$67</f>
        <v>#DIV/0!</v>
      </c>
      <c r="N73" s="131">
        <f>SUM(K13:K35)</f>
        <v>0</v>
      </c>
      <c r="O73" s="131">
        <f>SUM(L13:L35)</f>
        <v>0</v>
      </c>
      <c r="P73" s="125" t="e">
        <f>N73/$K$67</f>
        <v>#DIV/0!</v>
      </c>
      <c r="Q73" s="95">
        <f>SUM(M13:M35)</f>
        <v>0</v>
      </c>
      <c r="R73" s="95">
        <f>SUM(N13:N35)</f>
        <v>0</v>
      </c>
      <c r="S73" s="125" t="e">
        <f>Q73/$M$67</f>
        <v>#DIV/0!</v>
      </c>
    </row>
    <row r="74" spans="1:19" s="14" customFormat="1" ht="23.15" customHeight="1" x14ac:dyDescent="0.3">
      <c r="A74" s="20"/>
      <c r="B74" s="64" t="s">
        <v>1443</v>
      </c>
      <c r="C74" s="291" t="s">
        <v>1389</v>
      </c>
      <c r="D74" s="292"/>
      <c r="E74" s="73">
        <f>SUM(E47:E65)</f>
        <v>0</v>
      </c>
      <c r="F74" s="73">
        <f>SUM(F47:F65)</f>
        <v>0</v>
      </c>
      <c r="G74" s="126" t="e">
        <f t="shared" ref="G74:G75" si="9">E74/$E$67</f>
        <v>#DIV/0!</v>
      </c>
      <c r="H74" s="73">
        <f>SUM(G47:G65)</f>
        <v>0</v>
      </c>
      <c r="I74" s="73">
        <f>SUM(H47:H65)</f>
        <v>0</v>
      </c>
      <c r="J74" s="148" t="e">
        <f t="shared" ref="J74:J75" si="10">H74/$G$67</f>
        <v>#DIV/0!</v>
      </c>
      <c r="K74" s="73">
        <f>SUM(I47:I65)</f>
        <v>0</v>
      </c>
      <c r="L74" s="73">
        <f>SUM(J47:J65)</f>
        <v>0</v>
      </c>
      <c r="M74" s="126" t="e">
        <f t="shared" ref="M74:M75" si="11">K74/$I$67</f>
        <v>#DIV/0!</v>
      </c>
      <c r="N74" s="118">
        <f>SUM(K47:K65)</f>
        <v>0</v>
      </c>
      <c r="O74" s="118">
        <f>SUM(L47:L65)</f>
        <v>0</v>
      </c>
      <c r="P74" s="126" t="e">
        <f t="shared" ref="P74:P75" si="12">N74/$K$67</f>
        <v>#DIV/0!</v>
      </c>
      <c r="Q74" s="139">
        <f>SUM(M47:M65)</f>
        <v>0</v>
      </c>
      <c r="R74" s="139">
        <f>SUM(N47:N65)</f>
        <v>0</v>
      </c>
      <c r="S74" s="126" t="e">
        <f t="shared" ref="S74:S75" si="13">Q74/$M$67</f>
        <v>#DIV/0!</v>
      </c>
    </row>
    <row r="75" spans="1:19" s="14" customFormat="1" ht="23.15" customHeight="1" thickBot="1" x14ac:dyDescent="0.35">
      <c r="A75" s="20"/>
      <c r="B75" s="65" t="s">
        <v>1376</v>
      </c>
      <c r="C75" s="293" t="s">
        <v>1374</v>
      </c>
      <c r="D75" s="294"/>
      <c r="E75" s="74">
        <f>SUM(E36:E46)</f>
        <v>0</v>
      </c>
      <c r="F75" s="74">
        <f>SUM(F36:F46)</f>
        <v>0</v>
      </c>
      <c r="G75" s="127" t="e">
        <f t="shared" si="9"/>
        <v>#DIV/0!</v>
      </c>
      <c r="H75" s="74">
        <f>SUM(G36:G46)</f>
        <v>0</v>
      </c>
      <c r="I75" s="74">
        <f>SUM(H36:H46)</f>
        <v>0</v>
      </c>
      <c r="J75" s="149" t="e">
        <f t="shared" si="10"/>
        <v>#DIV/0!</v>
      </c>
      <c r="K75" s="74">
        <f>SUM(I36:I46)</f>
        <v>0</v>
      </c>
      <c r="L75" s="74">
        <f>SUM(J36:J46)</f>
        <v>0</v>
      </c>
      <c r="M75" s="127" t="e">
        <f t="shared" si="11"/>
        <v>#DIV/0!</v>
      </c>
      <c r="N75" s="132">
        <f>SUM(K36:K46)</f>
        <v>0</v>
      </c>
      <c r="O75" s="132">
        <f>SUM(L36:L46)</f>
        <v>0</v>
      </c>
      <c r="P75" s="127" t="e">
        <f t="shared" si="12"/>
        <v>#DIV/0!</v>
      </c>
      <c r="Q75" s="99">
        <f>SUM(M36:M46)</f>
        <v>0</v>
      </c>
      <c r="R75" s="99">
        <f>SUM(N36:N46)</f>
        <v>0</v>
      </c>
      <c r="S75" s="127" t="e">
        <f t="shared" si="13"/>
        <v>#DIV/0!</v>
      </c>
    </row>
    <row r="76" spans="1:19" s="17" customFormat="1" ht="12" x14ac:dyDescent="0.3">
      <c r="A76" s="15"/>
      <c r="B76" s="15"/>
      <c r="C76" s="25"/>
      <c r="D76" s="16"/>
      <c r="E76" s="16"/>
      <c r="F76" s="14"/>
      <c r="G76" s="14"/>
      <c r="H76" s="14"/>
      <c r="I76" s="14"/>
      <c r="J76" s="14"/>
      <c r="L76" s="61"/>
    </row>
    <row r="77" spans="1:19" s="17" customFormat="1" ht="13" x14ac:dyDescent="0.3">
      <c r="A77" s="51" t="s">
        <v>1362</v>
      </c>
      <c r="B77" s="52"/>
      <c r="C77" s="53"/>
      <c r="D77" s="54"/>
      <c r="E77" s="52" t="s">
        <v>575</v>
      </c>
      <c r="F77" s="245"/>
      <c r="G77" s="245"/>
      <c r="H77" s="245"/>
      <c r="L77" s="61"/>
    </row>
    <row r="78" spans="1:19" s="17" customFormat="1" ht="12" x14ac:dyDescent="0.3">
      <c r="C78" s="19"/>
      <c r="E78" s="245"/>
      <c r="F78" s="245"/>
      <c r="G78" s="245"/>
      <c r="H78" s="245"/>
      <c r="L78" s="61"/>
    </row>
    <row r="79" spans="1:19" s="17" customFormat="1" ht="12" x14ac:dyDescent="0.3">
      <c r="C79" s="19"/>
      <c r="E79" s="245"/>
      <c r="F79" s="246" t="s">
        <v>574</v>
      </c>
      <c r="G79" s="245"/>
      <c r="H79" s="245"/>
      <c r="L79" s="61"/>
    </row>
    <row r="80" spans="1:19" s="17" customFormat="1" ht="12" x14ac:dyDescent="0.3">
      <c r="A80" s="19"/>
      <c r="B80" s="19"/>
      <c r="C80" s="26"/>
      <c r="E80" s="247"/>
      <c r="F80" s="245" t="s">
        <v>775</v>
      </c>
      <c r="G80" s="245"/>
      <c r="H80" s="245"/>
      <c r="L80" s="61"/>
    </row>
    <row r="81" spans="1:10" x14ac:dyDescent="0.35">
      <c r="A81" s="20"/>
      <c r="B81" s="20"/>
      <c r="C81" s="27"/>
      <c r="D81" s="18"/>
      <c r="E81" s="18"/>
      <c r="F81" s="17" t="s">
        <v>1045</v>
      </c>
      <c r="G81" s="17"/>
      <c r="H81" s="17"/>
      <c r="I81" s="17"/>
      <c r="J81" s="17"/>
    </row>
    <row r="82" spans="1:10" x14ac:dyDescent="0.35">
      <c r="C82" s="27"/>
    </row>
    <row r="83" spans="1:10" x14ac:dyDescent="0.35">
      <c r="C83" s="27"/>
    </row>
    <row r="84" spans="1:10" x14ac:dyDescent="0.35">
      <c r="C84" s="27"/>
    </row>
    <row r="89" spans="1:10" x14ac:dyDescent="0.35">
      <c r="C89" s="25"/>
    </row>
    <row r="90" spans="1:10" x14ac:dyDescent="0.35">
      <c r="C90" s="25"/>
    </row>
    <row r="91" spans="1:10" x14ac:dyDescent="0.35">
      <c r="C91" s="28"/>
    </row>
    <row r="92" spans="1:10" x14ac:dyDescent="0.35">
      <c r="C92" s="25"/>
    </row>
  </sheetData>
  <sheetProtection algorithmName="SHA-512" hashValue="WV1WO3cEZoW8EN2inUfsVUKRomf8tRp+PDzyrBFFPAdRmPd2ZDXIlWpY58WHs2lb2YzV0+z4dssgi3HFqO1few==" saltValue="CcrvohCZNY7TUS02rho2jw==" spinCount="100000" sheet="1" formatRows="0" insertColumns="0"/>
  <mergeCells count="30">
    <mergeCell ref="C75:D75"/>
    <mergeCell ref="I10:J10"/>
    <mergeCell ref="B69:N69"/>
    <mergeCell ref="N70:P71"/>
    <mergeCell ref="K9:L10"/>
    <mergeCell ref="M9:N10"/>
    <mergeCell ref="D9:D11"/>
    <mergeCell ref="C9:C11"/>
    <mergeCell ref="B9:B11"/>
    <mergeCell ref="E9:J9"/>
    <mergeCell ref="E10:F10"/>
    <mergeCell ref="G10:H10"/>
    <mergeCell ref="C67:D67"/>
    <mergeCell ref="C73:D73"/>
    <mergeCell ref="B70:B72"/>
    <mergeCell ref="C70:D72"/>
    <mergeCell ref="E70:M70"/>
    <mergeCell ref="C74:D74"/>
    <mergeCell ref="O1:P1"/>
    <mergeCell ref="A6:N6"/>
    <mergeCell ref="Q70:S71"/>
    <mergeCell ref="E71:G71"/>
    <mergeCell ref="H71:J71"/>
    <mergeCell ref="K71:M71"/>
    <mergeCell ref="I1:J1"/>
    <mergeCell ref="A1:F1"/>
    <mergeCell ref="C3:I3"/>
    <mergeCell ref="A7:M7"/>
    <mergeCell ref="A5:J5"/>
    <mergeCell ref="A9:A11"/>
  </mergeCells>
  <phoneticPr fontId="0" type="noConversion"/>
  <hyperlinks>
    <hyperlink ref="O1:P1" location="'Почетна страна'!G8" display="Врати се на почетна страна" xr:uid="{F4548C98-03AC-4610-9ABA-00FEF64B179F}"/>
  </hyperlinks>
  <pageMargins left="0.23622047244094491" right="0.23622047244094491" top="0.74803149606299213" bottom="0.74803149606299213" header="0.31496062992125984" footer="0.31496062992125984"/>
  <pageSetup paperSize="9" scale="78" orientation="landscape" r:id="rId1"/>
  <headerFooter alignWithMargins="0">
    <oddHeader>&amp;C&amp;P</oddHeader>
    <oddFooter>&amp;C&amp;8&amp;P</oddFooter>
  </headerFooter>
  <rowBreaks count="2" manualBreakCount="2">
    <brk id="33" max="16" man="1"/>
    <brk id="62" max="16383" man="1"/>
  </rowBreaks>
  <drawing r:id="rId2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A4D7-0E36-4083-87D9-A1E443F57845}">
  <sheetPr>
    <tabColor theme="0" tint="-0.14999847407452621"/>
  </sheetPr>
  <dimension ref="A1:S68"/>
  <sheetViews>
    <sheetView zoomScaleNormal="100" workbookViewId="0">
      <selection activeCell="J3" sqref="J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6.179687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4.81640625" style="6" customWidth="1"/>
    <col min="18" max="18" width="9" style="6" customWidth="1"/>
    <col min="19" max="19" width="6.81640625" style="6" customWidth="1"/>
    <col min="20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1474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1473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210</v>
      </c>
      <c r="C13" s="55" t="s">
        <v>211</v>
      </c>
      <c r="D13" s="31">
        <v>185512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212</v>
      </c>
      <c r="C14" s="55" t="s">
        <v>213</v>
      </c>
      <c r="D14" s="31">
        <v>169500</v>
      </c>
      <c r="E14" s="32"/>
      <c r="F14" s="81">
        <f>E14*D14</f>
        <v>0</v>
      </c>
      <c r="G14" s="33"/>
      <c r="H14" s="81">
        <f t="shared" ref="H14:H41" si="0">G14*D14</f>
        <v>0</v>
      </c>
      <c r="I14" s="37">
        <f t="shared" ref="I14:I41" si="1">E14+G14</f>
        <v>0</v>
      </c>
      <c r="J14" s="38">
        <f>I14*D14</f>
        <v>0</v>
      </c>
      <c r="K14" s="92"/>
      <c r="L14" s="88">
        <f t="shared" ref="L14:L41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214</v>
      </c>
      <c r="C15" s="55" t="s">
        <v>215</v>
      </c>
      <c r="D15" s="31">
        <v>120786</v>
      </c>
      <c r="E15" s="32"/>
      <c r="F15" s="81">
        <f t="shared" ref="F15:F41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41" si="4">I15*D15</f>
        <v>0</v>
      </c>
      <c r="K15" s="92"/>
      <c r="L15" s="88">
        <f t="shared" si="2"/>
        <v>0</v>
      </c>
      <c r="M15" s="93"/>
      <c r="N15" s="38">
        <f t="shared" ref="N15:N41" si="5">M15*D15</f>
        <v>0</v>
      </c>
    </row>
    <row r="16" spans="1:16" s="1" customFormat="1" ht="21" x14ac:dyDescent="0.3">
      <c r="A16" s="35">
        <v>4</v>
      </c>
      <c r="B16" s="84" t="s">
        <v>216</v>
      </c>
      <c r="C16" s="55" t="s">
        <v>217</v>
      </c>
      <c r="D16" s="31">
        <v>104617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218</v>
      </c>
      <c r="C17" s="55" t="s">
        <v>219</v>
      </c>
      <c r="D17" s="31">
        <v>73439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220</v>
      </c>
      <c r="C18" s="55" t="s">
        <v>221</v>
      </c>
      <c r="D18" s="31">
        <v>82281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222</v>
      </c>
      <c r="C19" s="55" t="s">
        <v>223</v>
      </c>
      <c r="D19" s="31">
        <v>53996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224</v>
      </c>
      <c r="C20" s="55" t="s">
        <v>225</v>
      </c>
      <c r="D20" s="31">
        <v>84468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226</v>
      </c>
      <c r="C21" s="55" t="s">
        <v>227</v>
      </c>
      <c r="D21" s="31">
        <v>97791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228</v>
      </c>
      <c r="C22" s="55" t="s">
        <v>229</v>
      </c>
      <c r="D22" s="31">
        <v>36567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31.5" x14ac:dyDescent="0.3">
      <c r="A23" s="35">
        <v>11</v>
      </c>
      <c r="B23" s="84" t="s">
        <v>230</v>
      </c>
      <c r="C23" s="55" t="s">
        <v>354</v>
      </c>
      <c r="D23" s="31">
        <v>55904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31.5" x14ac:dyDescent="0.3">
      <c r="A24" s="35">
        <v>12</v>
      </c>
      <c r="B24" s="84" t="s">
        <v>231</v>
      </c>
      <c r="C24" s="55" t="s">
        <v>355</v>
      </c>
      <c r="D24" s="31">
        <v>44986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232</v>
      </c>
      <c r="C25" s="55" t="s">
        <v>233</v>
      </c>
      <c r="D25" s="31">
        <v>80890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234</v>
      </c>
      <c r="C26" s="55" t="s">
        <v>235</v>
      </c>
      <c r="D26" s="31">
        <v>74352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31.5" x14ac:dyDescent="0.3">
      <c r="A27" s="35">
        <v>15</v>
      </c>
      <c r="B27" s="84" t="s">
        <v>236</v>
      </c>
      <c r="C27" s="55" t="s">
        <v>238</v>
      </c>
      <c r="D27" s="31">
        <v>42410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31.5" x14ac:dyDescent="0.3">
      <c r="A28" s="35">
        <v>16</v>
      </c>
      <c r="B28" s="84" t="s">
        <v>239</v>
      </c>
      <c r="C28" s="55" t="s">
        <v>240</v>
      </c>
      <c r="D28" s="31">
        <v>68740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31.5" x14ac:dyDescent="0.3">
      <c r="A29" s="35">
        <v>17</v>
      </c>
      <c r="B29" s="84" t="s">
        <v>241</v>
      </c>
      <c r="C29" s="55" t="s">
        <v>242</v>
      </c>
      <c r="D29" s="31">
        <v>43973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243</v>
      </c>
      <c r="C30" s="55" t="s">
        <v>244</v>
      </c>
      <c r="D30" s="31">
        <v>36400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245</v>
      </c>
      <c r="C31" s="55" t="s">
        <v>246</v>
      </c>
      <c r="D31" s="31">
        <v>62038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247</v>
      </c>
      <c r="C32" s="55" t="s">
        <v>248</v>
      </c>
      <c r="D32" s="31">
        <v>34089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21" x14ac:dyDescent="0.3">
      <c r="A33" s="35">
        <v>21</v>
      </c>
      <c r="B33" s="84" t="s">
        <v>249</v>
      </c>
      <c r="C33" s="55" t="s">
        <v>250</v>
      </c>
      <c r="D33" s="31">
        <v>25440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9" s="1" customFormat="1" ht="31.5" x14ac:dyDescent="0.3">
      <c r="A34" s="35">
        <v>22</v>
      </c>
      <c r="B34" s="84" t="s">
        <v>251</v>
      </c>
      <c r="C34" s="55" t="s">
        <v>252</v>
      </c>
      <c r="D34" s="31">
        <v>35060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9" s="1" customFormat="1" ht="31.5" x14ac:dyDescent="0.3">
      <c r="A35" s="35">
        <v>23</v>
      </c>
      <c r="B35" s="84" t="s">
        <v>253</v>
      </c>
      <c r="C35" s="55" t="s">
        <v>254</v>
      </c>
      <c r="D35" s="31">
        <v>26414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9" s="1" customFormat="1" ht="21" x14ac:dyDescent="0.3">
      <c r="A36" s="35">
        <v>24</v>
      </c>
      <c r="B36" s="84" t="s">
        <v>255</v>
      </c>
      <c r="C36" s="55" t="s">
        <v>256</v>
      </c>
      <c r="D36" s="31">
        <v>51924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9" s="1" customFormat="1" ht="21" x14ac:dyDescent="0.3">
      <c r="A37" s="35">
        <v>25</v>
      </c>
      <c r="B37" s="84" t="s">
        <v>257</v>
      </c>
      <c r="C37" s="55" t="s">
        <v>258</v>
      </c>
      <c r="D37" s="31">
        <v>33541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9" s="1" customFormat="1" ht="21" x14ac:dyDescent="0.3">
      <c r="A38" s="35">
        <v>26</v>
      </c>
      <c r="B38" s="84" t="s">
        <v>259</v>
      </c>
      <c r="C38" s="55" t="s">
        <v>260</v>
      </c>
      <c r="D38" s="31">
        <v>41238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9" s="1" customFormat="1" ht="31.5" x14ac:dyDescent="0.3">
      <c r="A39" s="35">
        <v>27</v>
      </c>
      <c r="B39" s="84" t="s">
        <v>261</v>
      </c>
      <c r="C39" s="55" t="s">
        <v>262</v>
      </c>
      <c r="D39" s="31">
        <v>26027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9" s="1" customFormat="1" ht="14.5" x14ac:dyDescent="0.3">
      <c r="A40" s="35">
        <v>28</v>
      </c>
      <c r="B40" s="84" t="s">
        <v>263</v>
      </c>
      <c r="C40" s="55" t="s">
        <v>264</v>
      </c>
      <c r="D40" s="31">
        <v>27955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9" s="1" customFormat="1" ht="14.5" x14ac:dyDescent="0.3">
      <c r="A41" s="35">
        <v>29</v>
      </c>
      <c r="B41" s="84" t="s">
        <v>265</v>
      </c>
      <c r="C41" s="55" t="s">
        <v>266</v>
      </c>
      <c r="D41" s="31">
        <v>15917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9" s="1" customFormat="1" ht="15" thickBot="1" x14ac:dyDescent="0.35">
      <c r="A42" s="35"/>
      <c r="B42" s="84"/>
      <c r="C42" s="34"/>
      <c r="D42" s="31"/>
      <c r="E42" s="32"/>
      <c r="F42" s="81"/>
      <c r="G42" s="33"/>
      <c r="H42" s="81"/>
      <c r="I42" s="37"/>
      <c r="J42" s="38"/>
      <c r="K42" s="92"/>
      <c r="L42" s="90"/>
      <c r="M42" s="94"/>
      <c r="N42" s="79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1392</v>
      </c>
      <c r="C49" s="289" t="s">
        <v>1372</v>
      </c>
      <c r="D49" s="290"/>
      <c r="E49" s="82">
        <f>SUM(E13:E24)</f>
        <v>0</v>
      </c>
      <c r="F49" s="82">
        <f>SUM(F13:F24)</f>
        <v>0</v>
      </c>
      <c r="G49" s="125" t="e">
        <f>E49/$E$43</f>
        <v>#DIV/0!</v>
      </c>
      <c r="H49" s="82">
        <f>SUM(G13:G24)</f>
        <v>0</v>
      </c>
      <c r="I49" s="82">
        <f>SUM(H13:H24)</f>
        <v>0</v>
      </c>
      <c r="J49" s="147" t="e">
        <f>H49/$G$43</f>
        <v>#DIV/0!</v>
      </c>
      <c r="K49" s="82">
        <f>SUM(I13:I24)</f>
        <v>0</v>
      </c>
      <c r="L49" s="82">
        <f>SUM(J13:J24)</f>
        <v>0</v>
      </c>
      <c r="M49" s="125" t="e">
        <f>K49/$I$43</f>
        <v>#DIV/0!</v>
      </c>
      <c r="N49" s="131">
        <f>SUM(K13:K24)</f>
        <v>0</v>
      </c>
      <c r="O49" s="131">
        <f>SUM(L13:L24)</f>
        <v>0</v>
      </c>
      <c r="P49" s="125" t="e">
        <f>N49/$K$43</f>
        <v>#DIV/0!</v>
      </c>
      <c r="Q49" s="95">
        <f>SUM(M13:M24)</f>
        <v>0</v>
      </c>
      <c r="R49" s="109">
        <f>SUM(N13:N24)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1394</v>
      </c>
      <c r="C50" s="291" t="s">
        <v>1389</v>
      </c>
      <c r="D50" s="292"/>
      <c r="E50" s="73">
        <f>SUM(E31:E42)</f>
        <v>0</v>
      </c>
      <c r="F50" s="73">
        <f>SUM(F31:F42)</f>
        <v>0</v>
      </c>
      <c r="G50" s="126" t="e">
        <f t="shared" ref="G50:G51" si="7">E50/$E$43</f>
        <v>#DIV/0!</v>
      </c>
      <c r="H50" s="73">
        <f>SUM(G31:G42)</f>
        <v>0</v>
      </c>
      <c r="I50" s="73">
        <f>SUM(H31:H42)</f>
        <v>0</v>
      </c>
      <c r="J50" s="148" t="e">
        <f t="shared" ref="J50:J51" si="8">H50/$G$43</f>
        <v>#DIV/0!</v>
      </c>
      <c r="K50" s="73">
        <f>SUM(I31:I42)</f>
        <v>0</v>
      </c>
      <c r="L50" s="73">
        <f>SUM(J31:J42)</f>
        <v>0</v>
      </c>
      <c r="M50" s="126" t="e">
        <f t="shared" ref="M50:M51" si="9">K50/$I$43</f>
        <v>#DIV/0!</v>
      </c>
      <c r="N50" s="118">
        <f>SUM(K31:K42)</f>
        <v>0</v>
      </c>
      <c r="O50" s="118">
        <f>SUM(L31:L42)</f>
        <v>0</v>
      </c>
      <c r="P50" s="126" t="e">
        <f t="shared" ref="P50:P51" si="10">N50/$K$43</f>
        <v>#DIV/0!</v>
      </c>
      <c r="Q50" s="139">
        <f>SUM(M31:M42)</f>
        <v>0</v>
      </c>
      <c r="R50" s="142">
        <f>SUM(N31:N42)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1393</v>
      </c>
      <c r="C51" s="293" t="s">
        <v>1374</v>
      </c>
      <c r="D51" s="294"/>
      <c r="E51" s="74">
        <f>SUM(E25:E30)</f>
        <v>0</v>
      </c>
      <c r="F51" s="74">
        <f>SUM(F25:F30)</f>
        <v>0</v>
      </c>
      <c r="G51" s="127" t="e">
        <f t="shared" si="7"/>
        <v>#DIV/0!</v>
      </c>
      <c r="H51" s="74">
        <f>SUM(G25:G30)</f>
        <v>0</v>
      </c>
      <c r="I51" s="74">
        <f>SUM(H25:H30)</f>
        <v>0</v>
      </c>
      <c r="J51" s="149" t="e">
        <f t="shared" si="8"/>
        <v>#DIV/0!</v>
      </c>
      <c r="K51" s="74">
        <f>SUM(I25:I30)</f>
        <v>0</v>
      </c>
      <c r="L51" s="74">
        <f>SUM(J25:J30)</f>
        <v>0</v>
      </c>
      <c r="M51" s="127" t="e">
        <f t="shared" si="9"/>
        <v>#DIV/0!</v>
      </c>
      <c r="N51" s="132">
        <f>SUM(K25:K30)</f>
        <v>0</v>
      </c>
      <c r="O51" s="132">
        <f>SUM(L25:L30)</f>
        <v>0</v>
      </c>
      <c r="P51" s="127" t="e">
        <f t="shared" si="10"/>
        <v>#DIV/0!</v>
      </c>
      <c r="Q51" s="99">
        <f>SUM(M25:M30)</f>
        <v>0</v>
      </c>
      <c r="R51" s="110">
        <f>SUM(N25:N30)</f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  <c r="O52" s="61"/>
      <c r="R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3:3" x14ac:dyDescent="0.35">
      <c r="C65" s="25"/>
    </row>
    <row r="66" spans="3:3" x14ac:dyDescent="0.35">
      <c r="C66" s="25"/>
    </row>
    <row r="67" spans="3:3" x14ac:dyDescent="0.35">
      <c r="C67" s="28"/>
    </row>
    <row r="68" spans="3:3" x14ac:dyDescent="0.35">
      <c r="C68" s="25"/>
    </row>
  </sheetData>
  <sheetProtection algorithmName="SHA-512" hashValue="rhoYBAUTQWZVEAnX5kKW2bU+fpqp4Gq/xcGOnccCy8eGhrcCTDXwWm7fPKTdQW1Nj4bsPBQUdK0d9U95z/MBQQ==" saltValue="GxyC78mcvX1FfVNV/BEt+g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A7:L7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</mergeCells>
  <hyperlinks>
    <hyperlink ref="O1:P1" location="'Почетна страна'!G8" display="Врати се на почетна страна" xr:uid="{6C7197AA-F46F-4F8B-ABD5-04140790BB36}"/>
  </hyperlinks>
  <pageMargins left="0.23622047244094491" right="0.23622047244094491" top="0.74803149606299213" bottom="0.74803149606299213" header="0.31496062992125984" footer="0.31496062992125984"/>
  <pageSetup paperSize="9" scale="70" orientation="landscape" r:id="rId1"/>
  <headerFooter alignWithMargins="0">
    <oddHeader>&amp;C&amp;P</oddHeader>
    <oddFooter>&amp;C&amp;8&amp;P</oddFooter>
  </headerFooter>
  <rowBreaks count="1" manualBreakCount="1">
    <brk id="29" max="16383" man="1"/>
  </rowBreaks>
  <drawing r:id="rId2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76DC-4795-4AE6-AA5D-BC145796CDF7}">
  <sheetPr>
    <tabColor theme="0" tint="-0.14999847407452621"/>
  </sheetPr>
  <dimension ref="A1:S120"/>
  <sheetViews>
    <sheetView zoomScaleNormal="100" workbookViewId="0">
      <selection activeCell="N3" sqref="N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1479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1571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" x14ac:dyDescent="0.3">
      <c r="A13" s="35">
        <v>1</v>
      </c>
      <c r="B13" s="84" t="s">
        <v>267</v>
      </c>
      <c r="C13" s="55" t="s">
        <v>268</v>
      </c>
      <c r="D13" s="31">
        <v>175254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269</v>
      </c>
      <c r="C14" s="55" t="s">
        <v>270</v>
      </c>
      <c r="D14" s="31">
        <v>110720</v>
      </c>
      <c r="E14" s="32"/>
      <c r="F14" s="81">
        <f>E14*D14</f>
        <v>0</v>
      </c>
      <c r="G14" s="33"/>
      <c r="H14" s="81">
        <f t="shared" ref="H14:H77" si="0">G14*D14</f>
        <v>0</v>
      </c>
      <c r="I14" s="37">
        <f t="shared" ref="I14:I92" si="1">E14+G14</f>
        <v>0</v>
      </c>
      <c r="J14" s="38">
        <f>I14*D14</f>
        <v>0</v>
      </c>
      <c r="K14" s="92"/>
      <c r="L14" s="88">
        <f t="shared" ref="L14:L77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271</v>
      </c>
      <c r="C15" s="55" t="s">
        <v>272</v>
      </c>
      <c r="D15" s="31">
        <v>56624</v>
      </c>
      <c r="E15" s="32"/>
      <c r="F15" s="81">
        <f t="shared" ref="F15:F78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92" si="4">I15*D15</f>
        <v>0</v>
      </c>
      <c r="K15" s="92"/>
      <c r="L15" s="88">
        <f t="shared" si="2"/>
        <v>0</v>
      </c>
      <c r="M15" s="93"/>
      <c r="N15" s="38">
        <f t="shared" ref="N15:N78" si="5">M15*D15</f>
        <v>0</v>
      </c>
    </row>
    <row r="16" spans="1:16" s="1" customFormat="1" ht="14.5" x14ac:dyDescent="0.3">
      <c r="A16" s="35">
        <v>4</v>
      </c>
      <c r="B16" s="84" t="s">
        <v>273</v>
      </c>
      <c r="C16" s="55" t="s">
        <v>274</v>
      </c>
      <c r="D16" s="31">
        <v>200062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275</v>
      </c>
      <c r="C17" s="55" t="s">
        <v>276</v>
      </c>
      <c r="D17" s="31">
        <v>155250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277</v>
      </c>
      <c r="C18" s="55" t="s">
        <v>278</v>
      </c>
      <c r="D18" s="31">
        <v>125000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84" t="s">
        <v>279</v>
      </c>
      <c r="C19" s="55" t="s">
        <v>280</v>
      </c>
      <c r="D19" s="31">
        <v>123846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281</v>
      </c>
      <c r="C20" s="55" t="s">
        <v>282</v>
      </c>
      <c r="D20" s="31">
        <v>98222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283</v>
      </c>
      <c r="C21" s="55" t="s">
        <v>284</v>
      </c>
      <c r="D21" s="31">
        <v>735000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285</v>
      </c>
      <c r="C22" s="55" t="s">
        <v>286</v>
      </c>
      <c r="D22" s="31">
        <v>106298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287</v>
      </c>
      <c r="C23" s="55" t="s">
        <v>288</v>
      </c>
      <c r="D23" s="31">
        <v>94939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289</v>
      </c>
      <c r="C24" s="55" t="s">
        <v>290</v>
      </c>
      <c r="D24" s="31">
        <v>69041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291</v>
      </c>
      <c r="C25" s="55" t="s">
        <v>292</v>
      </c>
      <c r="D25" s="31">
        <v>222000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21" x14ac:dyDescent="0.3">
      <c r="A26" s="35">
        <v>14</v>
      </c>
      <c r="B26" s="84" t="s">
        <v>293</v>
      </c>
      <c r="C26" s="55" t="s">
        <v>294</v>
      </c>
      <c r="D26" s="31">
        <v>181000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21" x14ac:dyDescent="0.3">
      <c r="A27" s="35">
        <v>15</v>
      </c>
      <c r="B27" s="84" t="s">
        <v>295</v>
      </c>
      <c r="C27" s="55" t="s">
        <v>296</v>
      </c>
      <c r="D27" s="31">
        <v>115000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297</v>
      </c>
      <c r="C28" s="55" t="s">
        <v>298</v>
      </c>
      <c r="D28" s="31">
        <v>103500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299</v>
      </c>
      <c r="C29" s="55" t="s">
        <v>389</v>
      </c>
      <c r="D29" s="31">
        <v>204445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31.5" x14ac:dyDescent="0.3">
      <c r="A30" s="35">
        <v>18</v>
      </c>
      <c r="B30" s="84" t="s">
        <v>390</v>
      </c>
      <c r="C30" s="55" t="s">
        <v>391</v>
      </c>
      <c r="D30" s="31">
        <v>174234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31.5" x14ac:dyDescent="0.3">
      <c r="A31" s="35">
        <v>19</v>
      </c>
      <c r="B31" s="84" t="s">
        <v>392</v>
      </c>
      <c r="C31" s="55" t="s">
        <v>356</v>
      </c>
      <c r="D31" s="31">
        <v>82456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31.5" x14ac:dyDescent="0.3">
      <c r="A32" s="35">
        <v>20</v>
      </c>
      <c r="B32" s="84" t="s">
        <v>393</v>
      </c>
      <c r="C32" s="55" t="s">
        <v>357</v>
      </c>
      <c r="D32" s="31">
        <v>39959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21" x14ac:dyDescent="0.3">
      <c r="A33" s="35">
        <v>21</v>
      </c>
      <c r="B33" s="84" t="s">
        <v>394</v>
      </c>
      <c r="C33" s="55" t="s">
        <v>395</v>
      </c>
      <c r="D33" s="31">
        <v>92371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21" x14ac:dyDescent="0.3">
      <c r="A34" s="35">
        <v>22</v>
      </c>
      <c r="B34" s="84" t="s">
        <v>396</v>
      </c>
      <c r="C34" s="55" t="s">
        <v>397</v>
      </c>
      <c r="D34" s="31">
        <v>64990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21" x14ac:dyDescent="0.3">
      <c r="A35" s="35">
        <v>23</v>
      </c>
      <c r="B35" s="84" t="s">
        <v>398</v>
      </c>
      <c r="C35" s="55" t="s">
        <v>399</v>
      </c>
      <c r="D35" s="31">
        <v>57500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24</v>
      </c>
      <c r="B36" s="84" t="s">
        <v>400</v>
      </c>
      <c r="C36" s="55" t="s">
        <v>401</v>
      </c>
      <c r="D36" s="31">
        <v>21347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14.5" x14ac:dyDescent="0.3">
      <c r="A37" s="35">
        <v>25</v>
      </c>
      <c r="B37" s="84" t="s">
        <v>402</v>
      </c>
      <c r="C37" s="55" t="s">
        <v>403</v>
      </c>
      <c r="D37" s="31">
        <v>70883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14.5" x14ac:dyDescent="0.3">
      <c r="A38" s="35">
        <v>26</v>
      </c>
      <c r="B38" s="84" t="s">
        <v>404</v>
      </c>
      <c r="C38" s="55" t="s">
        <v>405</v>
      </c>
      <c r="D38" s="31">
        <v>37091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14.5" x14ac:dyDescent="0.3">
      <c r="A39" s="35">
        <v>27</v>
      </c>
      <c r="B39" s="84" t="s">
        <v>406</v>
      </c>
      <c r="C39" s="55" t="s">
        <v>407</v>
      </c>
      <c r="D39" s="31">
        <v>41191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14.5" x14ac:dyDescent="0.3">
      <c r="A40" s="35">
        <v>28</v>
      </c>
      <c r="B40" s="84" t="s">
        <v>408</v>
      </c>
      <c r="C40" s="55" t="s">
        <v>409</v>
      </c>
      <c r="D40" s="31">
        <v>28931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14.5" x14ac:dyDescent="0.3">
      <c r="A41" s="35">
        <v>29</v>
      </c>
      <c r="B41" s="84" t="s">
        <v>410</v>
      </c>
      <c r="C41" s="55" t="s">
        <v>411</v>
      </c>
      <c r="D41" s="31">
        <v>35199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14.5" x14ac:dyDescent="0.3">
      <c r="A42" s="35">
        <v>30</v>
      </c>
      <c r="B42" s="84" t="s">
        <v>412</v>
      </c>
      <c r="C42" s="55" t="s">
        <v>413</v>
      </c>
      <c r="D42" s="31">
        <v>34500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21" x14ac:dyDescent="0.3">
      <c r="A43" s="35">
        <v>31</v>
      </c>
      <c r="B43" s="84" t="s">
        <v>414</v>
      </c>
      <c r="C43" s="55" t="s">
        <v>415</v>
      </c>
      <c r="D43" s="31">
        <v>27324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21" x14ac:dyDescent="0.3">
      <c r="A44" s="35">
        <v>32</v>
      </c>
      <c r="B44" s="84" t="s">
        <v>416</v>
      </c>
      <c r="C44" s="55" t="s">
        <v>417</v>
      </c>
      <c r="D44" s="31">
        <v>20488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14.5" x14ac:dyDescent="0.3">
      <c r="A45" s="35">
        <v>33</v>
      </c>
      <c r="B45" s="84" t="s">
        <v>418</v>
      </c>
      <c r="C45" s="55" t="s">
        <v>419</v>
      </c>
      <c r="D45" s="31">
        <v>26090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21" x14ac:dyDescent="0.3">
      <c r="A46" s="35">
        <v>34</v>
      </c>
      <c r="B46" s="84" t="s">
        <v>420</v>
      </c>
      <c r="C46" s="55" t="s">
        <v>421</v>
      </c>
      <c r="D46" s="31">
        <v>36378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14.5" x14ac:dyDescent="0.3">
      <c r="A47" s="35">
        <v>35</v>
      </c>
      <c r="B47" s="84" t="s">
        <v>422</v>
      </c>
      <c r="C47" s="55" t="s">
        <v>423</v>
      </c>
      <c r="D47" s="31">
        <v>31655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21" x14ac:dyDescent="0.3">
      <c r="A48" s="35">
        <v>36</v>
      </c>
      <c r="B48" s="84" t="s">
        <v>424</v>
      </c>
      <c r="C48" s="55" t="s">
        <v>425</v>
      </c>
      <c r="D48" s="31">
        <v>18633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4" s="1" customFormat="1" ht="14.5" x14ac:dyDescent="0.3">
      <c r="A49" s="35">
        <v>37</v>
      </c>
      <c r="B49" s="84" t="s">
        <v>426</v>
      </c>
      <c r="C49" s="55" t="s">
        <v>427</v>
      </c>
      <c r="D49" s="31">
        <v>68699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4" s="1" customFormat="1" ht="14.5" x14ac:dyDescent="0.3">
      <c r="A50" s="35">
        <v>38</v>
      </c>
      <c r="B50" s="84" t="s">
        <v>428</v>
      </c>
      <c r="C50" s="55" t="s">
        <v>429</v>
      </c>
      <c r="D50" s="31">
        <v>35246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 t="shared" si="2"/>
        <v>0</v>
      </c>
      <c r="M50" s="93"/>
      <c r="N50" s="38">
        <f t="shared" si="5"/>
        <v>0</v>
      </c>
    </row>
    <row r="51" spans="1:14" s="1" customFormat="1" ht="14.5" x14ac:dyDescent="0.3">
      <c r="A51" s="35">
        <v>39</v>
      </c>
      <c r="B51" s="84" t="s">
        <v>430</v>
      </c>
      <c r="C51" s="55" t="s">
        <v>431</v>
      </c>
      <c r="D51" s="31">
        <v>80500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 t="shared" si="2"/>
        <v>0</v>
      </c>
      <c r="M51" s="93"/>
      <c r="N51" s="38">
        <f t="shared" si="5"/>
        <v>0</v>
      </c>
    </row>
    <row r="52" spans="1:14" s="1" customFormat="1" ht="14.5" x14ac:dyDescent="0.3">
      <c r="A52" s="35">
        <v>40</v>
      </c>
      <c r="B52" s="84" t="s">
        <v>432</v>
      </c>
      <c r="C52" s="55" t="s">
        <v>433</v>
      </c>
      <c r="D52" s="31">
        <v>13269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4" s="1" customFormat="1" ht="14.5" x14ac:dyDescent="0.3">
      <c r="A53" s="35">
        <v>41</v>
      </c>
      <c r="B53" s="84" t="s">
        <v>434</v>
      </c>
      <c r="C53" s="55" t="s">
        <v>358</v>
      </c>
      <c r="D53" s="31">
        <v>33488</v>
      </c>
      <c r="E53" s="32"/>
      <c r="F53" s="81">
        <f t="shared" si="3"/>
        <v>0</v>
      </c>
      <c r="G53" s="33"/>
      <c r="H53" s="81">
        <f t="shared" si="0"/>
        <v>0</v>
      </c>
      <c r="I53" s="37">
        <f t="shared" si="1"/>
        <v>0</v>
      </c>
      <c r="J53" s="38">
        <f t="shared" si="4"/>
        <v>0</v>
      </c>
      <c r="K53" s="92"/>
      <c r="L53" s="88">
        <f t="shared" si="2"/>
        <v>0</v>
      </c>
      <c r="M53" s="93"/>
      <c r="N53" s="38">
        <f t="shared" si="5"/>
        <v>0</v>
      </c>
    </row>
    <row r="54" spans="1:14" s="1" customFormat="1" ht="14.5" x14ac:dyDescent="0.3">
      <c r="A54" s="35">
        <v>42</v>
      </c>
      <c r="B54" s="84" t="s">
        <v>435</v>
      </c>
      <c r="C54" s="55" t="s">
        <v>436</v>
      </c>
      <c r="D54" s="31">
        <v>27510</v>
      </c>
      <c r="E54" s="32"/>
      <c r="F54" s="81">
        <f t="shared" si="3"/>
        <v>0</v>
      </c>
      <c r="G54" s="33"/>
      <c r="H54" s="81">
        <f t="shared" si="0"/>
        <v>0</v>
      </c>
      <c r="I54" s="37">
        <f t="shared" si="1"/>
        <v>0</v>
      </c>
      <c r="J54" s="38">
        <f t="shared" si="4"/>
        <v>0</v>
      </c>
      <c r="K54" s="92"/>
      <c r="L54" s="88">
        <f t="shared" si="2"/>
        <v>0</v>
      </c>
      <c r="M54" s="93"/>
      <c r="N54" s="38">
        <f t="shared" si="5"/>
        <v>0</v>
      </c>
    </row>
    <row r="55" spans="1:14" s="1" customFormat="1" ht="21" x14ac:dyDescent="0.3">
      <c r="A55" s="35">
        <v>43</v>
      </c>
      <c r="B55" s="84" t="s">
        <v>437</v>
      </c>
      <c r="C55" s="55" t="s">
        <v>438</v>
      </c>
      <c r="D55" s="31">
        <v>29304</v>
      </c>
      <c r="E55" s="32"/>
      <c r="F55" s="81">
        <f t="shared" si="3"/>
        <v>0</v>
      </c>
      <c r="G55" s="33"/>
      <c r="H55" s="81">
        <f t="shared" si="0"/>
        <v>0</v>
      </c>
      <c r="I55" s="37">
        <f t="shared" si="1"/>
        <v>0</v>
      </c>
      <c r="J55" s="38">
        <f t="shared" si="4"/>
        <v>0</v>
      </c>
      <c r="K55" s="92"/>
      <c r="L55" s="88">
        <f t="shared" si="2"/>
        <v>0</v>
      </c>
      <c r="M55" s="93"/>
      <c r="N55" s="38">
        <f t="shared" si="5"/>
        <v>0</v>
      </c>
    </row>
    <row r="56" spans="1:14" s="1" customFormat="1" ht="14.5" x14ac:dyDescent="0.3">
      <c r="A56" s="35">
        <v>44</v>
      </c>
      <c r="B56" s="84" t="s">
        <v>439</v>
      </c>
      <c r="C56" s="55" t="s">
        <v>440</v>
      </c>
      <c r="D56" s="31">
        <v>48884</v>
      </c>
      <c r="E56" s="32"/>
      <c r="F56" s="81">
        <f t="shared" si="3"/>
        <v>0</v>
      </c>
      <c r="G56" s="33"/>
      <c r="H56" s="81">
        <f t="shared" si="0"/>
        <v>0</v>
      </c>
      <c r="I56" s="37">
        <f t="shared" si="1"/>
        <v>0</v>
      </c>
      <c r="J56" s="38">
        <f t="shared" si="4"/>
        <v>0</v>
      </c>
      <c r="K56" s="92"/>
      <c r="L56" s="88">
        <f t="shared" si="2"/>
        <v>0</v>
      </c>
      <c r="M56" s="93"/>
      <c r="N56" s="38">
        <f t="shared" si="5"/>
        <v>0</v>
      </c>
    </row>
    <row r="57" spans="1:14" s="1" customFormat="1" ht="14.5" x14ac:dyDescent="0.3">
      <c r="A57" s="35">
        <v>45</v>
      </c>
      <c r="B57" s="84" t="s">
        <v>441</v>
      </c>
      <c r="C57" s="55" t="s">
        <v>442</v>
      </c>
      <c r="D57" s="31">
        <v>32877</v>
      </c>
      <c r="E57" s="32"/>
      <c r="F57" s="81">
        <f t="shared" si="3"/>
        <v>0</v>
      </c>
      <c r="G57" s="33"/>
      <c r="H57" s="81">
        <f t="shared" si="0"/>
        <v>0</v>
      </c>
      <c r="I57" s="37">
        <f t="shared" si="1"/>
        <v>0</v>
      </c>
      <c r="J57" s="38">
        <f t="shared" si="4"/>
        <v>0</v>
      </c>
      <c r="K57" s="92"/>
      <c r="L57" s="88">
        <f t="shared" si="2"/>
        <v>0</v>
      </c>
      <c r="M57" s="93"/>
      <c r="N57" s="38">
        <f t="shared" si="5"/>
        <v>0</v>
      </c>
    </row>
    <row r="58" spans="1:14" s="1" customFormat="1" ht="21" x14ac:dyDescent="0.3">
      <c r="A58" s="35">
        <v>46</v>
      </c>
      <c r="B58" s="84" t="s">
        <v>443</v>
      </c>
      <c r="C58" s="55" t="s">
        <v>444</v>
      </c>
      <c r="D58" s="31">
        <v>78835</v>
      </c>
      <c r="E58" s="32"/>
      <c r="F58" s="81">
        <f t="shared" si="3"/>
        <v>0</v>
      </c>
      <c r="G58" s="33"/>
      <c r="H58" s="81">
        <f t="shared" si="0"/>
        <v>0</v>
      </c>
      <c r="I58" s="37">
        <f t="shared" si="1"/>
        <v>0</v>
      </c>
      <c r="J58" s="38">
        <f t="shared" si="4"/>
        <v>0</v>
      </c>
      <c r="K58" s="92"/>
      <c r="L58" s="88">
        <f t="shared" si="2"/>
        <v>0</v>
      </c>
      <c r="M58" s="93"/>
      <c r="N58" s="38">
        <f t="shared" si="5"/>
        <v>0</v>
      </c>
    </row>
    <row r="59" spans="1:14" s="1" customFormat="1" ht="21" x14ac:dyDescent="0.3">
      <c r="A59" s="35">
        <v>47</v>
      </c>
      <c r="B59" s="84" t="s">
        <v>445</v>
      </c>
      <c r="C59" s="55" t="s">
        <v>446</v>
      </c>
      <c r="D59" s="31">
        <v>47349</v>
      </c>
      <c r="E59" s="32"/>
      <c r="F59" s="81">
        <f t="shared" si="3"/>
        <v>0</v>
      </c>
      <c r="G59" s="33"/>
      <c r="H59" s="81">
        <f t="shared" si="0"/>
        <v>0</v>
      </c>
      <c r="I59" s="37">
        <f t="shared" si="1"/>
        <v>0</v>
      </c>
      <c r="J59" s="38">
        <f t="shared" si="4"/>
        <v>0</v>
      </c>
      <c r="K59" s="92"/>
      <c r="L59" s="88">
        <f t="shared" si="2"/>
        <v>0</v>
      </c>
      <c r="M59" s="93"/>
      <c r="N59" s="38">
        <f t="shared" si="5"/>
        <v>0</v>
      </c>
    </row>
    <row r="60" spans="1:14" s="1" customFormat="1" ht="21" x14ac:dyDescent="0.3">
      <c r="A60" s="35">
        <v>48</v>
      </c>
      <c r="B60" s="84" t="s">
        <v>447</v>
      </c>
      <c r="C60" s="55" t="s">
        <v>448</v>
      </c>
      <c r="D60" s="31">
        <v>56104</v>
      </c>
      <c r="E60" s="32"/>
      <c r="F60" s="81">
        <f t="shared" si="3"/>
        <v>0</v>
      </c>
      <c r="G60" s="33"/>
      <c r="H60" s="81">
        <f t="shared" si="0"/>
        <v>0</v>
      </c>
      <c r="I60" s="37">
        <f t="shared" si="1"/>
        <v>0</v>
      </c>
      <c r="J60" s="38">
        <f t="shared" si="4"/>
        <v>0</v>
      </c>
      <c r="K60" s="92"/>
      <c r="L60" s="88">
        <f t="shared" si="2"/>
        <v>0</v>
      </c>
      <c r="M60" s="93"/>
      <c r="N60" s="38">
        <f t="shared" si="5"/>
        <v>0</v>
      </c>
    </row>
    <row r="61" spans="1:14" s="1" customFormat="1" ht="21" x14ac:dyDescent="0.3">
      <c r="A61" s="35">
        <v>49</v>
      </c>
      <c r="B61" s="84" t="s">
        <v>449</v>
      </c>
      <c r="C61" s="55" t="s">
        <v>450</v>
      </c>
      <c r="D61" s="31">
        <v>20586</v>
      </c>
      <c r="E61" s="32"/>
      <c r="F61" s="81">
        <f t="shared" si="3"/>
        <v>0</v>
      </c>
      <c r="G61" s="33"/>
      <c r="H61" s="81">
        <f t="shared" si="0"/>
        <v>0</v>
      </c>
      <c r="I61" s="37">
        <f t="shared" si="1"/>
        <v>0</v>
      </c>
      <c r="J61" s="38">
        <f t="shared" si="4"/>
        <v>0</v>
      </c>
      <c r="K61" s="92"/>
      <c r="L61" s="88">
        <f t="shared" si="2"/>
        <v>0</v>
      </c>
      <c r="M61" s="93"/>
      <c r="N61" s="38">
        <f t="shared" si="5"/>
        <v>0</v>
      </c>
    </row>
    <row r="62" spans="1:14" s="1" customFormat="1" ht="14.5" x14ac:dyDescent="0.3">
      <c r="A62" s="35">
        <v>50</v>
      </c>
      <c r="B62" s="84" t="s">
        <v>451</v>
      </c>
      <c r="C62" s="55" t="s">
        <v>452</v>
      </c>
      <c r="D62" s="31">
        <v>82142</v>
      </c>
      <c r="E62" s="32"/>
      <c r="F62" s="81">
        <f t="shared" si="3"/>
        <v>0</v>
      </c>
      <c r="G62" s="33"/>
      <c r="H62" s="81">
        <f t="shared" si="0"/>
        <v>0</v>
      </c>
      <c r="I62" s="37">
        <f t="shared" si="1"/>
        <v>0</v>
      </c>
      <c r="J62" s="38">
        <f t="shared" si="4"/>
        <v>0</v>
      </c>
      <c r="K62" s="92"/>
      <c r="L62" s="88">
        <f t="shared" si="2"/>
        <v>0</v>
      </c>
      <c r="M62" s="93"/>
      <c r="N62" s="38">
        <f t="shared" si="5"/>
        <v>0</v>
      </c>
    </row>
    <row r="63" spans="1:14" s="1" customFormat="1" ht="14.5" x14ac:dyDescent="0.3">
      <c r="A63" s="35">
        <v>51</v>
      </c>
      <c r="B63" s="84" t="s">
        <v>453</v>
      </c>
      <c r="C63" s="55" t="s">
        <v>454</v>
      </c>
      <c r="D63" s="31">
        <v>26092</v>
      </c>
      <c r="E63" s="32"/>
      <c r="F63" s="81">
        <f t="shared" si="3"/>
        <v>0</v>
      </c>
      <c r="G63" s="33"/>
      <c r="H63" s="81">
        <f t="shared" si="0"/>
        <v>0</v>
      </c>
      <c r="I63" s="37">
        <f t="shared" si="1"/>
        <v>0</v>
      </c>
      <c r="J63" s="38">
        <f t="shared" si="4"/>
        <v>0</v>
      </c>
      <c r="K63" s="92"/>
      <c r="L63" s="88">
        <f t="shared" si="2"/>
        <v>0</v>
      </c>
      <c r="M63" s="93"/>
      <c r="N63" s="38">
        <f t="shared" si="5"/>
        <v>0</v>
      </c>
    </row>
    <row r="64" spans="1:14" s="1" customFormat="1" ht="14.5" x14ac:dyDescent="0.3">
      <c r="A64" s="35">
        <v>52</v>
      </c>
      <c r="B64" s="84" t="s">
        <v>455</v>
      </c>
      <c r="C64" s="55" t="s">
        <v>456</v>
      </c>
      <c r="D64" s="31">
        <v>32833</v>
      </c>
      <c r="E64" s="32"/>
      <c r="F64" s="81">
        <f t="shared" si="3"/>
        <v>0</v>
      </c>
      <c r="G64" s="33"/>
      <c r="H64" s="81">
        <f t="shared" si="0"/>
        <v>0</v>
      </c>
      <c r="I64" s="37">
        <f t="shared" si="1"/>
        <v>0</v>
      </c>
      <c r="J64" s="38">
        <f t="shared" si="4"/>
        <v>0</v>
      </c>
      <c r="K64" s="92"/>
      <c r="L64" s="88">
        <f t="shared" si="2"/>
        <v>0</v>
      </c>
      <c r="M64" s="93"/>
      <c r="N64" s="38">
        <f t="shared" si="5"/>
        <v>0</v>
      </c>
    </row>
    <row r="65" spans="1:14" s="1" customFormat="1" ht="14.5" x14ac:dyDescent="0.3">
      <c r="A65" s="35">
        <v>53</v>
      </c>
      <c r="B65" s="84" t="s">
        <v>457</v>
      </c>
      <c r="C65" s="55" t="s">
        <v>458</v>
      </c>
      <c r="D65" s="31">
        <v>16953</v>
      </c>
      <c r="E65" s="32"/>
      <c r="F65" s="81">
        <f t="shared" si="3"/>
        <v>0</v>
      </c>
      <c r="G65" s="33"/>
      <c r="H65" s="81">
        <f t="shared" si="0"/>
        <v>0</v>
      </c>
      <c r="I65" s="37">
        <f t="shared" si="1"/>
        <v>0</v>
      </c>
      <c r="J65" s="38">
        <f t="shared" si="4"/>
        <v>0</v>
      </c>
      <c r="K65" s="92"/>
      <c r="L65" s="88">
        <f t="shared" si="2"/>
        <v>0</v>
      </c>
      <c r="M65" s="93"/>
      <c r="N65" s="38">
        <f t="shared" si="5"/>
        <v>0</v>
      </c>
    </row>
    <row r="66" spans="1:14" s="1" customFormat="1" ht="14.5" x14ac:dyDescent="0.3">
      <c r="A66" s="35">
        <v>54</v>
      </c>
      <c r="B66" s="84" t="s">
        <v>459</v>
      </c>
      <c r="C66" s="55" t="s">
        <v>460</v>
      </c>
      <c r="D66" s="31">
        <v>6861</v>
      </c>
      <c r="E66" s="32"/>
      <c r="F66" s="81">
        <f t="shared" si="3"/>
        <v>0</v>
      </c>
      <c r="G66" s="33"/>
      <c r="H66" s="81">
        <f t="shared" si="0"/>
        <v>0</v>
      </c>
      <c r="I66" s="37">
        <f t="shared" si="1"/>
        <v>0</v>
      </c>
      <c r="J66" s="38">
        <f t="shared" si="4"/>
        <v>0</v>
      </c>
      <c r="K66" s="92"/>
      <c r="L66" s="88">
        <f t="shared" si="2"/>
        <v>0</v>
      </c>
      <c r="M66" s="93"/>
      <c r="N66" s="38">
        <f t="shared" si="5"/>
        <v>0</v>
      </c>
    </row>
    <row r="67" spans="1:14" s="1" customFormat="1" ht="21" x14ac:dyDescent="0.3">
      <c r="A67" s="35">
        <v>55</v>
      </c>
      <c r="B67" s="84" t="s">
        <v>461</v>
      </c>
      <c r="C67" s="55" t="s">
        <v>462</v>
      </c>
      <c r="D67" s="31">
        <v>46447</v>
      </c>
      <c r="E67" s="32"/>
      <c r="F67" s="81">
        <f t="shared" si="3"/>
        <v>0</v>
      </c>
      <c r="G67" s="33"/>
      <c r="H67" s="81">
        <f t="shared" si="0"/>
        <v>0</v>
      </c>
      <c r="I67" s="37">
        <f t="shared" si="1"/>
        <v>0</v>
      </c>
      <c r="J67" s="38">
        <f t="shared" si="4"/>
        <v>0</v>
      </c>
      <c r="K67" s="92"/>
      <c r="L67" s="88">
        <f t="shared" si="2"/>
        <v>0</v>
      </c>
      <c r="M67" s="93"/>
      <c r="N67" s="38">
        <f t="shared" si="5"/>
        <v>0</v>
      </c>
    </row>
    <row r="68" spans="1:14" s="1" customFormat="1" ht="21" x14ac:dyDescent="0.3">
      <c r="A68" s="35">
        <v>56</v>
      </c>
      <c r="B68" s="84" t="s">
        <v>463</v>
      </c>
      <c r="C68" s="55" t="s">
        <v>359</v>
      </c>
      <c r="D68" s="31">
        <v>25346</v>
      </c>
      <c r="E68" s="32"/>
      <c r="F68" s="81">
        <f t="shared" si="3"/>
        <v>0</v>
      </c>
      <c r="G68" s="33"/>
      <c r="H68" s="81">
        <f t="shared" si="0"/>
        <v>0</v>
      </c>
      <c r="I68" s="37">
        <f t="shared" si="1"/>
        <v>0</v>
      </c>
      <c r="J68" s="38">
        <f t="shared" si="4"/>
        <v>0</v>
      </c>
      <c r="K68" s="92"/>
      <c r="L68" s="88">
        <f t="shared" si="2"/>
        <v>0</v>
      </c>
      <c r="M68" s="93"/>
      <c r="N68" s="38">
        <f t="shared" si="5"/>
        <v>0</v>
      </c>
    </row>
    <row r="69" spans="1:14" s="1" customFormat="1" ht="21" x14ac:dyDescent="0.3">
      <c r="A69" s="35">
        <v>57</v>
      </c>
      <c r="B69" s="84" t="s">
        <v>464</v>
      </c>
      <c r="C69" s="55" t="s">
        <v>465</v>
      </c>
      <c r="D69" s="31">
        <v>17549</v>
      </c>
      <c r="E69" s="32"/>
      <c r="F69" s="81">
        <f t="shared" si="3"/>
        <v>0</v>
      </c>
      <c r="G69" s="33"/>
      <c r="H69" s="81">
        <f t="shared" si="0"/>
        <v>0</v>
      </c>
      <c r="I69" s="37">
        <f t="shared" si="1"/>
        <v>0</v>
      </c>
      <c r="J69" s="38">
        <f t="shared" si="4"/>
        <v>0</v>
      </c>
      <c r="K69" s="92"/>
      <c r="L69" s="88">
        <f t="shared" si="2"/>
        <v>0</v>
      </c>
      <c r="M69" s="93"/>
      <c r="N69" s="38">
        <f t="shared" si="5"/>
        <v>0</v>
      </c>
    </row>
    <row r="70" spans="1:14" s="1" customFormat="1" ht="14.5" x14ac:dyDescent="0.3">
      <c r="A70" s="35">
        <v>58</v>
      </c>
      <c r="B70" s="84" t="s">
        <v>466</v>
      </c>
      <c r="C70" s="55" t="s">
        <v>467</v>
      </c>
      <c r="D70" s="31">
        <v>19287</v>
      </c>
      <c r="E70" s="32"/>
      <c r="F70" s="81">
        <f t="shared" si="3"/>
        <v>0</v>
      </c>
      <c r="G70" s="33"/>
      <c r="H70" s="81">
        <f t="shared" si="0"/>
        <v>0</v>
      </c>
      <c r="I70" s="37">
        <f t="shared" si="1"/>
        <v>0</v>
      </c>
      <c r="J70" s="38">
        <f t="shared" si="4"/>
        <v>0</v>
      </c>
      <c r="K70" s="92"/>
      <c r="L70" s="88">
        <f t="shared" si="2"/>
        <v>0</v>
      </c>
      <c r="M70" s="93"/>
      <c r="N70" s="38">
        <f t="shared" si="5"/>
        <v>0</v>
      </c>
    </row>
    <row r="71" spans="1:14" s="1" customFormat="1" ht="14.5" x14ac:dyDescent="0.3">
      <c r="A71" s="35">
        <v>59</v>
      </c>
      <c r="B71" s="84" t="s">
        <v>468</v>
      </c>
      <c r="C71" s="55" t="s">
        <v>469</v>
      </c>
      <c r="D71" s="31">
        <v>16331</v>
      </c>
      <c r="E71" s="32"/>
      <c r="F71" s="81">
        <f t="shared" si="3"/>
        <v>0</v>
      </c>
      <c r="G71" s="33"/>
      <c r="H71" s="81">
        <f t="shared" si="0"/>
        <v>0</v>
      </c>
      <c r="I71" s="37">
        <f t="shared" si="1"/>
        <v>0</v>
      </c>
      <c r="J71" s="38">
        <f t="shared" si="4"/>
        <v>0</v>
      </c>
      <c r="K71" s="92"/>
      <c r="L71" s="88">
        <f t="shared" si="2"/>
        <v>0</v>
      </c>
      <c r="M71" s="93"/>
      <c r="N71" s="38">
        <f t="shared" si="5"/>
        <v>0</v>
      </c>
    </row>
    <row r="72" spans="1:14" s="1" customFormat="1" ht="21" x14ac:dyDescent="0.3">
      <c r="A72" s="35">
        <v>60</v>
      </c>
      <c r="B72" s="84" t="s">
        <v>470</v>
      </c>
      <c r="C72" s="55" t="s">
        <v>471</v>
      </c>
      <c r="D72" s="31">
        <v>13324</v>
      </c>
      <c r="E72" s="32"/>
      <c r="F72" s="81">
        <f t="shared" si="3"/>
        <v>0</v>
      </c>
      <c r="G72" s="33"/>
      <c r="H72" s="81">
        <f t="shared" si="0"/>
        <v>0</v>
      </c>
      <c r="I72" s="37">
        <f t="shared" si="1"/>
        <v>0</v>
      </c>
      <c r="J72" s="38">
        <f t="shared" si="4"/>
        <v>0</v>
      </c>
      <c r="K72" s="92"/>
      <c r="L72" s="88">
        <f t="shared" si="2"/>
        <v>0</v>
      </c>
      <c r="M72" s="93"/>
      <c r="N72" s="38">
        <f t="shared" si="5"/>
        <v>0</v>
      </c>
    </row>
    <row r="73" spans="1:14" s="1" customFormat="1" ht="14.5" x14ac:dyDescent="0.3">
      <c r="A73" s="35">
        <v>61</v>
      </c>
      <c r="B73" s="84" t="s">
        <v>472</v>
      </c>
      <c r="C73" s="55" t="s">
        <v>473</v>
      </c>
      <c r="D73" s="31">
        <v>10253</v>
      </c>
      <c r="E73" s="32"/>
      <c r="F73" s="81">
        <f t="shared" si="3"/>
        <v>0</v>
      </c>
      <c r="G73" s="33"/>
      <c r="H73" s="81">
        <f t="shared" si="0"/>
        <v>0</v>
      </c>
      <c r="I73" s="37">
        <f t="shared" si="1"/>
        <v>0</v>
      </c>
      <c r="J73" s="38">
        <f t="shared" si="4"/>
        <v>0</v>
      </c>
      <c r="K73" s="92"/>
      <c r="L73" s="88">
        <f t="shared" si="2"/>
        <v>0</v>
      </c>
      <c r="M73" s="93"/>
      <c r="N73" s="38">
        <f t="shared" si="5"/>
        <v>0</v>
      </c>
    </row>
    <row r="74" spans="1:14" s="1" customFormat="1" ht="21" x14ac:dyDescent="0.3">
      <c r="A74" s="35">
        <v>62</v>
      </c>
      <c r="B74" s="84" t="s">
        <v>474</v>
      </c>
      <c r="C74" s="55" t="s">
        <v>475</v>
      </c>
      <c r="D74" s="31">
        <v>44005</v>
      </c>
      <c r="E74" s="32"/>
      <c r="F74" s="81">
        <f t="shared" si="3"/>
        <v>0</v>
      </c>
      <c r="G74" s="33"/>
      <c r="H74" s="81">
        <f t="shared" si="0"/>
        <v>0</v>
      </c>
      <c r="I74" s="37">
        <f t="shared" si="1"/>
        <v>0</v>
      </c>
      <c r="J74" s="38">
        <f t="shared" si="4"/>
        <v>0</v>
      </c>
      <c r="K74" s="92"/>
      <c r="L74" s="88">
        <f t="shared" si="2"/>
        <v>0</v>
      </c>
      <c r="M74" s="93"/>
      <c r="N74" s="38">
        <f t="shared" si="5"/>
        <v>0</v>
      </c>
    </row>
    <row r="75" spans="1:14" s="1" customFormat="1" ht="21" x14ac:dyDescent="0.3">
      <c r="A75" s="35">
        <v>63</v>
      </c>
      <c r="B75" s="84" t="s">
        <v>476</v>
      </c>
      <c r="C75" s="55" t="s">
        <v>477</v>
      </c>
      <c r="D75" s="31">
        <v>13721</v>
      </c>
      <c r="E75" s="32"/>
      <c r="F75" s="81">
        <f t="shared" si="3"/>
        <v>0</v>
      </c>
      <c r="G75" s="33"/>
      <c r="H75" s="81">
        <f t="shared" si="0"/>
        <v>0</v>
      </c>
      <c r="I75" s="37">
        <f t="shared" si="1"/>
        <v>0</v>
      </c>
      <c r="J75" s="38">
        <f t="shared" si="4"/>
        <v>0</v>
      </c>
      <c r="K75" s="92"/>
      <c r="L75" s="88">
        <f t="shared" si="2"/>
        <v>0</v>
      </c>
      <c r="M75" s="93"/>
      <c r="N75" s="38">
        <f t="shared" si="5"/>
        <v>0</v>
      </c>
    </row>
    <row r="76" spans="1:14" s="1" customFormat="1" ht="31.5" x14ac:dyDescent="0.3">
      <c r="A76" s="35">
        <v>64</v>
      </c>
      <c r="B76" s="84" t="s">
        <v>478</v>
      </c>
      <c r="C76" s="55" t="s">
        <v>479</v>
      </c>
      <c r="D76" s="31">
        <v>76826</v>
      </c>
      <c r="E76" s="32"/>
      <c r="F76" s="81">
        <f t="shared" si="3"/>
        <v>0</v>
      </c>
      <c r="G76" s="33"/>
      <c r="H76" s="81">
        <f t="shared" si="0"/>
        <v>0</v>
      </c>
      <c r="I76" s="37">
        <f t="shared" si="1"/>
        <v>0</v>
      </c>
      <c r="J76" s="38">
        <f t="shared" si="4"/>
        <v>0</v>
      </c>
      <c r="K76" s="92"/>
      <c r="L76" s="88">
        <f t="shared" si="2"/>
        <v>0</v>
      </c>
      <c r="M76" s="93"/>
      <c r="N76" s="38">
        <f t="shared" si="5"/>
        <v>0</v>
      </c>
    </row>
    <row r="77" spans="1:14" s="1" customFormat="1" ht="31.5" x14ac:dyDescent="0.3">
      <c r="A77" s="35">
        <v>65</v>
      </c>
      <c r="B77" s="84" t="s">
        <v>480</v>
      </c>
      <c r="C77" s="55" t="s">
        <v>481</v>
      </c>
      <c r="D77" s="31">
        <v>29655</v>
      </c>
      <c r="E77" s="32"/>
      <c r="F77" s="81">
        <f t="shared" si="3"/>
        <v>0</v>
      </c>
      <c r="G77" s="33"/>
      <c r="H77" s="81">
        <f t="shared" si="0"/>
        <v>0</v>
      </c>
      <c r="I77" s="37">
        <f t="shared" si="1"/>
        <v>0</v>
      </c>
      <c r="J77" s="38">
        <f t="shared" si="4"/>
        <v>0</v>
      </c>
      <c r="K77" s="92"/>
      <c r="L77" s="88">
        <f t="shared" si="2"/>
        <v>0</v>
      </c>
      <c r="M77" s="93"/>
      <c r="N77" s="38">
        <f t="shared" si="5"/>
        <v>0</v>
      </c>
    </row>
    <row r="78" spans="1:14" s="1" customFormat="1" ht="31.5" x14ac:dyDescent="0.3">
      <c r="A78" s="35">
        <v>66</v>
      </c>
      <c r="B78" s="84" t="s">
        <v>482</v>
      </c>
      <c r="C78" s="55" t="s">
        <v>483</v>
      </c>
      <c r="D78" s="31">
        <v>12811</v>
      </c>
      <c r="E78" s="32"/>
      <c r="F78" s="81">
        <f t="shared" si="3"/>
        <v>0</v>
      </c>
      <c r="G78" s="33"/>
      <c r="H78" s="81">
        <f t="shared" ref="H78:H92" si="6">G78*D78</f>
        <v>0</v>
      </c>
      <c r="I78" s="37">
        <f t="shared" si="1"/>
        <v>0</v>
      </c>
      <c r="J78" s="38">
        <f t="shared" si="4"/>
        <v>0</v>
      </c>
      <c r="K78" s="92"/>
      <c r="L78" s="88">
        <f t="shared" ref="L78:L93" si="7">K78*D78</f>
        <v>0</v>
      </c>
      <c r="M78" s="93"/>
      <c r="N78" s="38">
        <f t="shared" si="5"/>
        <v>0</v>
      </c>
    </row>
    <row r="79" spans="1:14" s="1" customFormat="1" ht="21" x14ac:dyDescent="0.3">
      <c r="A79" s="35">
        <v>67</v>
      </c>
      <c r="B79" s="84" t="s">
        <v>484</v>
      </c>
      <c r="C79" s="55" t="s">
        <v>485</v>
      </c>
      <c r="D79" s="31">
        <v>57395</v>
      </c>
      <c r="E79" s="32"/>
      <c r="F79" s="81">
        <f t="shared" ref="F79:F93" si="8">E79*D79</f>
        <v>0</v>
      </c>
      <c r="G79" s="33"/>
      <c r="H79" s="81">
        <f t="shared" si="6"/>
        <v>0</v>
      </c>
      <c r="I79" s="37">
        <f t="shared" si="1"/>
        <v>0</v>
      </c>
      <c r="J79" s="38">
        <f t="shared" si="4"/>
        <v>0</v>
      </c>
      <c r="K79" s="92"/>
      <c r="L79" s="88">
        <f t="shared" si="7"/>
        <v>0</v>
      </c>
      <c r="M79" s="93"/>
      <c r="N79" s="38">
        <f t="shared" ref="N79:N93" si="9">M79*D79</f>
        <v>0</v>
      </c>
    </row>
    <row r="80" spans="1:14" s="1" customFormat="1" ht="21" x14ac:dyDescent="0.3">
      <c r="A80" s="35">
        <v>68</v>
      </c>
      <c r="B80" s="84" t="s">
        <v>486</v>
      </c>
      <c r="C80" s="55" t="s">
        <v>487</v>
      </c>
      <c r="D80" s="31">
        <v>12471</v>
      </c>
      <c r="E80" s="32"/>
      <c r="F80" s="81">
        <f t="shared" si="8"/>
        <v>0</v>
      </c>
      <c r="G80" s="33"/>
      <c r="H80" s="81">
        <f t="shared" si="6"/>
        <v>0</v>
      </c>
      <c r="I80" s="37">
        <f t="shared" si="1"/>
        <v>0</v>
      </c>
      <c r="J80" s="38">
        <f t="shared" si="4"/>
        <v>0</v>
      </c>
      <c r="K80" s="92"/>
      <c r="L80" s="88">
        <f t="shared" si="7"/>
        <v>0</v>
      </c>
      <c r="M80" s="93"/>
      <c r="N80" s="38">
        <f t="shared" si="9"/>
        <v>0</v>
      </c>
    </row>
    <row r="81" spans="1:14" s="1" customFormat="1" ht="21" x14ac:dyDescent="0.3">
      <c r="A81" s="35">
        <v>69</v>
      </c>
      <c r="B81" s="84" t="s">
        <v>488</v>
      </c>
      <c r="C81" s="55" t="s">
        <v>489</v>
      </c>
      <c r="D81" s="31">
        <v>9015</v>
      </c>
      <c r="E81" s="32"/>
      <c r="F81" s="81">
        <f t="shared" si="8"/>
        <v>0</v>
      </c>
      <c r="G81" s="33"/>
      <c r="H81" s="81">
        <f t="shared" si="6"/>
        <v>0</v>
      </c>
      <c r="I81" s="37">
        <f t="shared" si="1"/>
        <v>0</v>
      </c>
      <c r="J81" s="38">
        <f t="shared" si="4"/>
        <v>0</v>
      </c>
      <c r="K81" s="92"/>
      <c r="L81" s="88">
        <f t="shared" si="7"/>
        <v>0</v>
      </c>
      <c r="M81" s="93"/>
      <c r="N81" s="38">
        <f t="shared" si="9"/>
        <v>0</v>
      </c>
    </row>
    <row r="82" spans="1:14" s="1" customFormat="1" ht="21" x14ac:dyDescent="0.3">
      <c r="A82" s="35">
        <v>70</v>
      </c>
      <c r="B82" s="84" t="s">
        <v>490</v>
      </c>
      <c r="C82" s="55" t="s">
        <v>491</v>
      </c>
      <c r="D82" s="31">
        <v>27986</v>
      </c>
      <c r="E82" s="32"/>
      <c r="F82" s="81">
        <f t="shared" si="8"/>
        <v>0</v>
      </c>
      <c r="G82" s="33"/>
      <c r="H82" s="81">
        <f t="shared" si="6"/>
        <v>0</v>
      </c>
      <c r="I82" s="37">
        <f t="shared" si="1"/>
        <v>0</v>
      </c>
      <c r="J82" s="38">
        <f t="shared" si="4"/>
        <v>0</v>
      </c>
      <c r="K82" s="92"/>
      <c r="L82" s="88">
        <f t="shared" si="7"/>
        <v>0</v>
      </c>
      <c r="M82" s="93"/>
      <c r="N82" s="38">
        <f t="shared" si="9"/>
        <v>0</v>
      </c>
    </row>
    <row r="83" spans="1:14" s="1" customFormat="1" ht="21" x14ac:dyDescent="0.3">
      <c r="A83" s="35">
        <v>71</v>
      </c>
      <c r="B83" s="84" t="s">
        <v>492</v>
      </c>
      <c r="C83" s="55" t="s">
        <v>493</v>
      </c>
      <c r="D83" s="31">
        <v>14798</v>
      </c>
      <c r="E83" s="32"/>
      <c r="F83" s="81">
        <f t="shared" si="8"/>
        <v>0</v>
      </c>
      <c r="G83" s="33"/>
      <c r="H83" s="81">
        <f t="shared" si="6"/>
        <v>0</v>
      </c>
      <c r="I83" s="37">
        <f t="shared" si="1"/>
        <v>0</v>
      </c>
      <c r="J83" s="38">
        <f t="shared" si="4"/>
        <v>0</v>
      </c>
      <c r="K83" s="92"/>
      <c r="L83" s="88">
        <f t="shared" si="7"/>
        <v>0</v>
      </c>
      <c r="M83" s="93"/>
      <c r="N83" s="38">
        <f t="shared" si="9"/>
        <v>0</v>
      </c>
    </row>
    <row r="84" spans="1:14" s="1" customFormat="1" ht="21" x14ac:dyDescent="0.3">
      <c r="A84" s="35">
        <v>72</v>
      </c>
      <c r="B84" s="84" t="s">
        <v>494</v>
      </c>
      <c r="C84" s="55" t="s">
        <v>495</v>
      </c>
      <c r="D84" s="31">
        <v>11722</v>
      </c>
      <c r="E84" s="32"/>
      <c r="F84" s="81">
        <f t="shared" si="8"/>
        <v>0</v>
      </c>
      <c r="G84" s="33"/>
      <c r="H84" s="81">
        <f t="shared" si="6"/>
        <v>0</v>
      </c>
      <c r="I84" s="37">
        <f t="shared" si="1"/>
        <v>0</v>
      </c>
      <c r="J84" s="38">
        <f t="shared" si="4"/>
        <v>0</v>
      </c>
      <c r="K84" s="92"/>
      <c r="L84" s="88">
        <f t="shared" si="7"/>
        <v>0</v>
      </c>
      <c r="M84" s="93"/>
      <c r="N84" s="38">
        <f t="shared" si="9"/>
        <v>0</v>
      </c>
    </row>
    <row r="85" spans="1:14" s="1" customFormat="1" ht="14.5" x14ac:dyDescent="0.3">
      <c r="A85" s="35">
        <v>73</v>
      </c>
      <c r="B85" s="84" t="s">
        <v>496</v>
      </c>
      <c r="C85" s="55" t="s">
        <v>497</v>
      </c>
      <c r="D85" s="31">
        <v>33459</v>
      </c>
      <c r="E85" s="32"/>
      <c r="F85" s="81">
        <f t="shared" si="8"/>
        <v>0</v>
      </c>
      <c r="G85" s="33"/>
      <c r="H85" s="81">
        <f t="shared" si="6"/>
        <v>0</v>
      </c>
      <c r="I85" s="37">
        <f t="shared" si="1"/>
        <v>0</v>
      </c>
      <c r="J85" s="38">
        <f t="shared" si="4"/>
        <v>0</v>
      </c>
      <c r="K85" s="92"/>
      <c r="L85" s="88">
        <f t="shared" si="7"/>
        <v>0</v>
      </c>
      <c r="M85" s="93"/>
      <c r="N85" s="38">
        <f t="shared" si="9"/>
        <v>0</v>
      </c>
    </row>
    <row r="86" spans="1:14" s="1" customFormat="1" ht="21" x14ac:dyDescent="0.3">
      <c r="A86" s="35">
        <v>74</v>
      </c>
      <c r="B86" s="84" t="s">
        <v>498</v>
      </c>
      <c r="C86" s="55" t="s">
        <v>499</v>
      </c>
      <c r="D86" s="31">
        <v>19915</v>
      </c>
      <c r="E86" s="32"/>
      <c r="F86" s="81">
        <f t="shared" si="8"/>
        <v>0</v>
      </c>
      <c r="G86" s="33"/>
      <c r="H86" s="81">
        <f t="shared" si="6"/>
        <v>0</v>
      </c>
      <c r="I86" s="37">
        <f t="shared" si="1"/>
        <v>0</v>
      </c>
      <c r="J86" s="38">
        <f t="shared" si="4"/>
        <v>0</v>
      </c>
      <c r="K86" s="92"/>
      <c r="L86" s="88">
        <f t="shared" si="7"/>
        <v>0</v>
      </c>
      <c r="M86" s="93"/>
      <c r="N86" s="38">
        <f t="shared" si="9"/>
        <v>0</v>
      </c>
    </row>
    <row r="87" spans="1:14" s="1" customFormat="1" ht="21" x14ac:dyDescent="0.3">
      <c r="A87" s="35">
        <v>75</v>
      </c>
      <c r="B87" s="84" t="s">
        <v>500</v>
      </c>
      <c r="C87" s="55" t="s">
        <v>501</v>
      </c>
      <c r="D87" s="31">
        <v>13725</v>
      </c>
      <c r="E87" s="32"/>
      <c r="F87" s="81">
        <f t="shared" si="8"/>
        <v>0</v>
      </c>
      <c r="G87" s="33"/>
      <c r="H87" s="81">
        <f t="shared" si="6"/>
        <v>0</v>
      </c>
      <c r="I87" s="37">
        <f t="shared" si="1"/>
        <v>0</v>
      </c>
      <c r="J87" s="38">
        <f t="shared" si="4"/>
        <v>0</v>
      </c>
      <c r="K87" s="92"/>
      <c r="L87" s="88">
        <f t="shared" si="7"/>
        <v>0</v>
      </c>
      <c r="M87" s="93"/>
      <c r="N87" s="38">
        <f t="shared" si="9"/>
        <v>0</v>
      </c>
    </row>
    <row r="88" spans="1:14" s="1" customFormat="1" ht="14.5" x14ac:dyDescent="0.3">
      <c r="A88" s="35">
        <v>76</v>
      </c>
      <c r="B88" s="84" t="s">
        <v>502</v>
      </c>
      <c r="C88" s="55" t="s">
        <v>503</v>
      </c>
      <c r="D88" s="31">
        <v>55153</v>
      </c>
      <c r="E88" s="32"/>
      <c r="F88" s="81">
        <f t="shared" si="8"/>
        <v>0</v>
      </c>
      <c r="G88" s="33"/>
      <c r="H88" s="81">
        <f t="shared" si="6"/>
        <v>0</v>
      </c>
      <c r="I88" s="37">
        <f t="shared" si="1"/>
        <v>0</v>
      </c>
      <c r="J88" s="38">
        <f t="shared" si="4"/>
        <v>0</v>
      </c>
      <c r="K88" s="92"/>
      <c r="L88" s="88">
        <f t="shared" si="7"/>
        <v>0</v>
      </c>
      <c r="M88" s="93"/>
      <c r="N88" s="38">
        <f t="shared" si="9"/>
        <v>0</v>
      </c>
    </row>
    <row r="89" spans="1:14" s="1" customFormat="1" ht="14.5" x14ac:dyDescent="0.3">
      <c r="A89" s="35">
        <v>77</v>
      </c>
      <c r="B89" s="84" t="s">
        <v>504</v>
      </c>
      <c r="C89" s="55" t="s">
        <v>505</v>
      </c>
      <c r="D89" s="31">
        <v>17053</v>
      </c>
      <c r="E89" s="32"/>
      <c r="F89" s="81">
        <f t="shared" si="8"/>
        <v>0</v>
      </c>
      <c r="G89" s="33"/>
      <c r="H89" s="81">
        <f t="shared" si="6"/>
        <v>0</v>
      </c>
      <c r="I89" s="37">
        <f t="shared" si="1"/>
        <v>0</v>
      </c>
      <c r="J89" s="38">
        <f t="shared" si="4"/>
        <v>0</v>
      </c>
      <c r="K89" s="92"/>
      <c r="L89" s="88">
        <f t="shared" si="7"/>
        <v>0</v>
      </c>
      <c r="M89" s="93"/>
      <c r="N89" s="38">
        <f t="shared" si="9"/>
        <v>0</v>
      </c>
    </row>
    <row r="90" spans="1:14" s="1" customFormat="1" ht="21" x14ac:dyDescent="0.3">
      <c r="A90" s="35">
        <v>78</v>
      </c>
      <c r="B90" s="84" t="s">
        <v>506</v>
      </c>
      <c r="C90" s="55" t="s">
        <v>507</v>
      </c>
      <c r="D90" s="31">
        <v>44324</v>
      </c>
      <c r="E90" s="32"/>
      <c r="F90" s="81">
        <f t="shared" si="8"/>
        <v>0</v>
      </c>
      <c r="G90" s="33"/>
      <c r="H90" s="81">
        <f t="shared" si="6"/>
        <v>0</v>
      </c>
      <c r="I90" s="37">
        <f t="shared" si="1"/>
        <v>0</v>
      </c>
      <c r="J90" s="38">
        <f t="shared" si="4"/>
        <v>0</v>
      </c>
      <c r="K90" s="92"/>
      <c r="L90" s="88">
        <f t="shared" si="7"/>
        <v>0</v>
      </c>
      <c r="M90" s="93"/>
      <c r="N90" s="38">
        <f t="shared" si="9"/>
        <v>0</v>
      </c>
    </row>
    <row r="91" spans="1:14" s="1" customFormat="1" ht="21" x14ac:dyDescent="0.3">
      <c r="A91" s="35">
        <v>79</v>
      </c>
      <c r="B91" s="84" t="s">
        <v>508</v>
      </c>
      <c r="C91" s="55" t="s">
        <v>509</v>
      </c>
      <c r="D91" s="31">
        <v>17094</v>
      </c>
      <c r="E91" s="32"/>
      <c r="F91" s="81">
        <f t="shared" si="8"/>
        <v>0</v>
      </c>
      <c r="G91" s="33"/>
      <c r="H91" s="81">
        <f t="shared" si="6"/>
        <v>0</v>
      </c>
      <c r="I91" s="37">
        <f t="shared" si="1"/>
        <v>0</v>
      </c>
      <c r="J91" s="38">
        <f t="shared" si="4"/>
        <v>0</v>
      </c>
      <c r="K91" s="92"/>
      <c r="L91" s="88">
        <f t="shared" si="7"/>
        <v>0</v>
      </c>
      <c r="M91" s="93"/>
      <c r="N91" s="38">
        <f t="shared" si="9"/>
        <v>0</v>
      </c>
    </row>
    <row r="92" spans="1:14" s="1" customFormat="1" ht="14.5" x14ac:dyDescent="0.3">
      <c r="A92" s="35">
        <v>80</v>
      </c>
      <c r="B92" s="84" t="s">
        <v>1480</v>
      </c>
      <c r="C92" s="55" t="s">
        <v>1481</v>
      </c>
      <c r="D92" s="31">
        <v>688000</v>
      </c>
      <c r="E92" s="32"/>
      <c r="F92" s="81">
        <f t="shared" si="8"/>
        <v>0</v>
      </c>
      <c r="G92" s="33"/>
      <c r="H92" s="81">
        <f t="shared" si="6"/>
        <v>0</v>
      </c>
      <c r="I92" s="37">
        <f t="shared" si="1"/>
        <v>0</v>
      </c>
      <c r="J92" s="38">
        <f t="shared" si="4"/>
        <v>0</v>
      </c>
      <c r="K92" s="92"/>
      <c r="L92" s="88">
        <f t="shared" si="7"/>
        <v>0</v>
      </c>
      <c r="M92" s="93"/>
      <c r="N92" s="38">
        <f t="shared" si="9"/>
        <v>0</v>
      </c>
    </row>
    <row r="93" spans="1:14" s="1" customFormat="1" ht="14.5" x14ac:dyDescent="0.3">
      <c r="A93" s="35"/>
      <c r="B93" s="84" t="s">
        <v>1482</v>
      </c>
      <c r="C93" s="55" t="s">
        <v>1483</v>
      </c>
      <c r="D93" s="31">
        <v>210000</v>
      </c>
      <c r="E93" s="32"/>
      <c r="F93" s="81">
        <f t="shared" si="8"/>
        <v>0</v>
      </c>
      <c r="G93" s="33"/>
      <c r="H93" s="81">
        <f t="shared" ref="H93" si="10">G93*D93</f>
        <v>0</v>
      </c>
      <c r="I93" s="37">
        <f t="shared" ref="I93" si="11">E93+G93</f>
        <v>0</v>
      </c>
      <c r="J93" s="38">
        <f t="shared" ref="J93" si="12">I93*D93</f>
        <v>0</v>
      </c>
      <c r="K93" s="92"/>
      <c r="L93" s="88">
        <f t="shared" si="7"/>
        <v>0</v>
      </c>
      <c r="M93" s="93"/>
      <c r="N93" s="38">
        <f t="shared" si="9"/>
        <v>0</v>
      </c>
    </row>
    <row r="94" spans="1:14" s="1" customFormat="1" ht="15" thickBot="1" x14ac:dyDescent="0.35">
      <c r="A94" s="35">
        <v>82</v>
      </c>
      <c r="B94" s="84"/>
      <c r="C94" s="34"/>
      <c r="D94" s="31"/>
      <c r="E94" s="32"/>
      <c r="F94" s="81"/>
      <c r="G94" s="33"/>
      <c r="H94" s="81"/>
      <c r="I94" s="37"/>
      <c r="J94" s="38"/>
      <c r="K94" s="92"/>
      <c r="L94" s="90"/>
      <c r="M94" s="94"/>
      <c r="N94" s="79"/>
    </row>
    <row r="95" spans="1:14" s="14" customFormat="1" ht="23.15" customHeight="1" thickBot="1" x14ac:dyDescent="0.35">
      <c r="A95" s="13"/>
      <c r="B95" s="29"/>
      <c r="C95" s="314" t="s">
        <v>1355</v>
      </c>
      <c r="D95" s="315"/>
      <c r="E95" s="36">
        <f t="shared" ref="E95:N95" si="13">SUM(E13:E94)</f>
        <v>0</v>
      </c>
      <c r="F95" s="36">
        <f t="shared" si="13"/>
        <v>0</v>
      </c>
      <c r="G95" s="36">
        <f t="shared" si="13"/>
        <v>0</v>
      </c>
      <c r="H95" s="36">
        <f t="shared" si="13"/>
        <v>0</v>
      </c>
      <c r="I95" s="36">
        <f t="shared" si="13"/>
        <v>0</v>
      </c>
      <c r="J95" s="36">
        <f t="shared" si="13"/>
        <v>0</v>
      </c>
      <c r="K95" s="77">
        <f t="shared" si="13"/>
        <v>0</v>
      </c>
      <c r="L95" s="36">
        <f t="shared" si="13"/>
        <v>0</v>
      </c>
      <c r="M95" s="77">
        <f t="shared" si="13"/>
        <v>0</v>
      </c>
      <c r="N95" s="36">
        <f t="shared" si="13"/>
        <v>0</v>
      </c>
    </row>
    <row r="96" spans="1:14" s="14" customFormat="1" ht="23.15" customHeight="1" x14ac:dyDescent="0.3">
      <c r="A96" s="20"/>
      <c r="B96" s="20"/>
      <c r="C96" s="62"/>
      <c r="D96" s="62"/>
      <c r="E96" s="63"/>
      <c r="F96" s="63"/>
      <c r="G96" s="63"/>
      <c r="H96" s="63"/>
      <c r="I96" s="63"/>
      <c r="J96" s="63"/>
      <c r="L96" s="60"/>
    </row>
    <row r="97" spans="1:19" s="14" customFormat="1" ht="23.15" customHeight="1" thickBot="1" x14ac:dyDescent="0.4">
      <c r="A97" s="20"/>
      <c r="B97" s="335" t="s">
        <v>1371</v>
      </c>
      <c r="C97" s="335"/>
      <c r="D97" s="335"/>
      <c r="E97" s="335"/>
      <c r="F97" s="335"/>
      <c r="G97" s="335"/>
      <c r="H97" s="335"/>
      <c r="I97" s="335"/>
      <c r="J97" s="335"/>
      <c r="K97" s="335"/>
      <c r="L97" s="335"/>
      <c r="M97" s="335"/>
      <c r="N97" s="287"/>
    </row>
    <row r="98" spans="1:19" s="14" customFormat="1" ht="23.15" customHeight="1" thickBot="1" x14ac:dyDescent="0.35">
      <c r="A98" s="20"/>
      <c r="B98" s="297" t="s">
        <v>1382</v>
      </c>
      <c r="C98" s="300" t="s">
        <v>1383</v>
      </c>
      <c r="D98" s="301"/>
      <c r="E98" s="306" t="s">
        <v>1384</v>
      </c>
      <c r="F98" s="307"/>
      <c r="G98" s="307"/>
      <c r="H98" s="307"/>
      <c r="I98" s="307"/>
      <c r="J98" s="307"/>
      <c r="K98" s="307"/>
      <c r="L98" s="307"/>
      <c r="M98" s="307"/>
      <c r="N98" s="308" t="s">
        <v>1370</v>
      </c>
      <c r="O98" s="309"/>
      <c r="P98" s="310"/>
      <c r="Q98" s="325">
        <v>2024</v>
      </c>
      <c r="R98" s="325"/>
      <c r="S98" s="326"/>
    </row>
    <row r="99" spans="1:19" s="14" customFormat="1" ht="23.15" customHeight="1" thickBot="1" x14ac:dyDescent="0.35">
      <c r="A99" s="20"/>
      <c r="B99" s="298"/>
      <c r="C99" s="302"/>
      <c r="D99" s="303"/>
      <c r="E99" s="329" t="s">
        <v>1367</v>
      </c>
      <c r="F99" s="325"/>
      <c r="G99" s="326"/>
      <c r="H99" s="329" t="s">
        <v>1366</v>
      </c>
      <c r="I99" s="325"/>
      <c r="J99" s="326"/>
      <c r="K99" s="308" t="s">
        <v>385</v>
      </c>
      <c r="L99" s="309"/>
      <c r="M99" s="310"/>
      <c r="N99" s="311"/>
      <c r="O99" s="312"/>
      <c r="P99" s="313"/>
      <c r="Q99" s="327"/>
      <c r="R99" s="327"/>
      <c r="S99" s="328"/>
    </row>
    <row r="100" spans="1:19" s="14" customFormat="1" ht="32" thickBot="1" x14ac:dyDescent="0.35">
      <c r="A100" s="20"/>
      <c r="B100" s="299"/>
      <c r="C100" s="304"/>
      <c r="D100" s="305"/>
      <c r="E100" s="71" t="s">
        <v>1368</v>
      </c>
      <c r="F100" s="71" t="s">
        <v>1437</v>
      </c>
      <c r="G100" s="71" t="s">
        <v>1379</v>
      </c>
      <c r="H100" s="71" t="s">
        <v>1368</v>
      </c>
      <c r="I100" s="71" t="s">
        <v>1437</v>
      </c>
      <c r="J100" s="71" t="s">
        <v>1379</v>
      </c>
      <c r="K100" s="71" t="s">
        <v>1368</v>
      </c>
      <c r="L100" s="71" t="s">
        <v>1437</v>
      </c>
      <c r="M100" s="71" t="s">
        <v>1379</v>
      </c>
      <c r="N100" s="42" t="s">
        <v>1368</v>
      </c>
      <c r="O100" s="128" t="s">
        <v>1437</v>
      </c>
      <c r="P100" s="68" t="s">
        <v>1379</v>
      </c>
      <c r="Q100" s="121" t="s">
        <v>1368</v>
      </c>
      <c r="R100" s="119" t="s">
        <v>1437</v>
      </c>
      <c r="S100" s="76" t="s">
        <v>1379</v>
      </c>
    </row>
    <row r="101" spans="1:19" s="14" customFormat="1" ht="24" x14ac:dyDescent="0.3">
      <c r="A101" s="20"/>
      <c r="B101" s="66" t="s">
        <v>1484</v>
      </c>
      <c r="C101" s="289" t="s">
        <v>1372</v>
      </c>
      <c r="D101" s="290"/>
      <c r="E101" s="82">
        <f>SUM(E13:E52)+E92+E93</f>
        <v>0</v>
      </c>
      <c r="F101" s="82">
        <f>SUM(F13:F52)+F92+F93</f>
        <v>0</v>
      </c>
      <c r="G101" s="125" t="e">
        <f>E101/$E$95</f>
        <v>#DIV/0!</v>
      </c>
      <c r="H101" s="82">
        <f>SUM(G13:G52)+G92+G93</f>
        <v>0</v>
      </c>
      <c r="I101" s="82">
        <f>SUM(H13:H52)+H92+H93</f>
        <v>0</v>
      </c>
      <c r="J101" s="147" t="e">
        <f>H101/$G$95</f>
        <v>#DIV/0!</v>
      </c>
      <c r="K101" s="82">
        <f>SUM(I13:I52)+I92+I93</f>
        <v>0</v>
      </c>
      <c r="L101" s="82">
        <f>SUM(J13:J52)+J92+J93</f>
        <v>0</v>
      </c>
      <c r="M101" s="125" t="e">
        <f>K101/$I$95</f>
        <v>#DIV/0!</v>
      </c>
      <c r="N101" s="131">
        <f>SUM(K13:K52)+K92+K93</f>
        <v>0</v>
      </c>
      <c r="O101" s="131">
        <f>SUM(L13:L52)+L92+L93</f>
        <v>0</v>
      </c>
      <c r="P101" s="125" t="e">
        <f>N101/$K$95</f>
        <v>#DIV/0!</v>
      </c>
      <c r="Q101" s="95">
        <f>SUM(M13:M52)+M92+M93</f>
        <v>0</v>
      </c>
      <c r="R101" s="95">
        <f>SUM(N13:N52)+N92+N93</f>
        <v>0</v>
      </c>
      <c r="S101" s="143" t="e">
        <f>Q101/$M$95</f>
        <v>#DIV/0!</v>
      </c>
    </row>
    <row r="102" spans="1:19" s="14" customFormat="1" ht="23.15" customHeight="1" x14ac:dyDescent="0.3">
      <c r="A102" s="20"/>
      <c r="B102" s="64" t="s">
        <v>1485</v>
      </c>
      <c r="C102" s="291" t="s">
        <v>1389</v>
      </c>
      <c r="D102" s="292"/>
      <c r="E102" s="73">
        <f>SUM(E53:E91)</f>
        <v>0</v>
      </c>
      <c r="F102" s="73">
        <f>SUM(F53:F91)</f>
        <v>0</v>
      </c>
      <c r="G102" s="126" t="e">
        <f t="shared" ref="G102:G103" si="14">E102/$E$95</f>
        <v>#DIV/0!</v>
      </c>
      <c r="H102" s="73">
        <f>SUM(G53:G91)</f>
        <v>0</v>
      </c>
      <c r="I102" s="73">
        <f>SUM(H53:H91)</f>
        <v>0</v>
      </c>
      <c r="J102" s="148" t="e">
        <f t="shared" ref="J102:J103" si="15">H102/$G$95</f>
        <v>#DIV/0!</v>
      </c>
      <c r="K102" s="73">
        <f>SUM(I53:I91)</f>
        <v>0</v>
      </c>
      <c r="L102" s="73">
        <f>SUM(J53:J91)</f>
        <v>0</v>
      </c>
      <c r="M102" s="126" t="e">
        <f t="shared" ref="M102:M103" si="16">K102/$I$95</f>
        <v>#DIV/0!</v>
      </c>
      <c r="N102" s="118">
        <f>SUM(K53:K91)</f>
        <v>0</v>
      </c>
      <c r="O102" s="118">
        <f>SUM(L53:L91)</f>
        <v>0</v>
      </c>
      <c r="P102" s="126" t="e">
        <f t="shared" ref="P102:P103" si="17">N102/$K$95</f>
        <v>#DIV/0!</v>
      </c>
      <c r="Q102" s="139">
        <f>SUM(M53:M91)</f>
        <v>0</v>
      </c>
      <c r="R102" s="139">
        <f>SUM(N53:N91)</f>
        <v>0</v>
      </c>
      <c r="S102" s="144" t="e">
        <f t="shared" ref="S102:S103" si="18">Q102/$M$95</f>
        <v>#DIV/0!</v>
      </c>
    </row>
    <row r="103" spans="1:19" s="14" customFormat="1" ht="23.15" customHeight="1" thickBot="1" x14ac:dyDescent="0.35">
      <c r="A103" s="20"/>
      <c r="B103" s="65" t="s">
        <v>1424</v>
      </c>
      <c r="C103" s="293" t="s">
        <v>1374</v>
      </c>
      <c r="D103" s="294"/>
      <c r="E103" s="74">
        <v>0</v>
      </c>
      <c r="F103" s="74">
        <v>0</v>
      </c>
      <c r="G103" s="127" t="e">
        <f t="shared" si="14"/>
        <v>#DIV/0!</v>
      </c>
      <c r="H103" s="74">
        <v>0</v>
      </c>
      <c r="I103" s="74">
        <v>0</v>
      </c>
      <c r="J103" s="149" t="e">
        <f t="shared" si="15"/>
        <v>#DIV/0!</v>
      </c>
      <c r="K103" s="74">
        <v>0</v>
      </c>
      <c r="L103" s="74">
        <v>0</v>
      </c>
      <c r="M103" s="127" t="e">
        <f t="shared" si="16"/>
        <v>#DIV/0!</v>
      </c>
      <c r="N103" s="132">
        <v>0</v>
      </c>
      <c r="O103" s="132">
        <v>0</v>
      </c>
      <c r="P103" s="127" t="e">
        <f t="shared" si="17"/>
        <v>#DIV/0!</v>
      </c>
      <c r="Q103" s="99">
        <v>0</v>
      </c>
      <c r="R103" s="99">
        <v>0</v>
      </c>
      <c r="S103" s="145" t="e">
        <f t="shared" si="18"/>
        <v>#DIV/0!</v>
      </c>
    </row>
    <row r="104" spans="1:19" s="17" customFormat="1" ht="12" x14ac:dyDescent="0.3">
      <c r="A104" s="15"/>
      <c r="B104" s="15"/>
      <c r="C104" s="25"/>
      <c r="D104" s="16"/>
      <c r="E104" s="16"/>
      <c r="F104" s="14"/>
      <c r="G104" s="14"/>
      <c r="H104" s="14"/>
      <c r="I104" s="14"/>
      <c r="J104" s="14"/>
      <c r="L104" s="61"/>
    </row>
    <row r="105" spans="1:19" s="17" customFormat="1" ht="13" x14ac:dyDescent="0.3">
      <c r="A105" s="51" t="s">
        <v>1362</v>
      </c>
      <c r="B105" s="52"/>
      <c r="C105" s="53"/>
      <c r="D105" s="54"/>
      <c r="E105" s="52" t="s">
        <v>575</v>
      </c>
      <c r="F105" s="245"/>
      <c r="G105" s="245"/>
      <c r="H105" s="245"/>
      <c r="L105" s="61"/>
    </row>
    <row r="106" spans="1:19" s="17" customFormat="1" ht="12" x14ac:dyDescent="0.3">
      <c r="C106" s="19"/>
      <c r="E106" s="245"/>
      <c r="F106" s="245"/>
      <c r="G106" s="245"/>
      <c r="H106" s="245"/>
      <c r="L106" s="61"/>
    </row>
    <row r="107" spans="1:19" s="17" customFormat="1" ht="12" x14ac:dyDescent="0.3">
      <c r="C107" s="19"/>
      <c r="E107" s="245"/>
      <c r="F107" s="246" t="s">
        <v>574</v>
      </c>
      <c r="G107" s="245"/>
      <c r="H107" s="245"/>
      <c r="L107" s="61"/>
    </row>
    <row r="108" spans="1:19" s="17" customFormat="1" ht="12" x14ac:dyDescent="0.3">
      <c r="A108" s="19"/>
      <c r="B108" s="19"/>
      <c r="C108" s="26"/>
      <c r="E108" s="247"/>
      <c r="F108" s="245" t="s">
        <v>775</v>
      </c>
      <c r="G108" s="245"/>
      <c r="H108" s="245"/>
      <c r="L108" s="61"/>
    </row>
    <row r="109" spans="1:19" x14ac:dyDescent="0.35">
      <c r="A109" s="20"/>
      <c r="B109" s="20"/>
      <c r="C109" s="27"/>
      <c r="D109" s="18"/>
      <c r="E109" s="18"/>
      <c r="F109" s="17" t="s">
        <v>1045</v>
      </c>
      <c r="G109" s="17"/>
      <c r="H109" s="17"/>
      <c r="I109" s="17"/>
      <c r="J109" s="17"/>
    </row>
    <row r="110" spans="1:19" s="7" customFormat="1" x14ac:dyDescent="0.35">
      <c r="A110" s="21"/>
      <c r="B110" s="21"/>
      <c r="C110" s="27"/>
      <c r="F110" s="6"/>
      <c r="G110" s="6"/>
      <c r="H110" s="6"/>
      <c r="I110" s="6"/>
      <c r="J110" s="6"/>
      <c r="K110" s="6"/>
      <c r="L110" s="59"/>
      <c r="M110" s="6"/>
      <c r="N110" s="6"/>
      <c r="O110" s="6"/>
      <c r="P110" s="6"/>
      <c r="Q110" s="6"/>
      <c r="R110" s="6"/>
      <c r="S110" s="6"/>
    </row>
    <row r="111" spans="1:19" s="7" customFormat="1" x14ac:dyDescent="0.35">
      <c r="A111" s="21"/>
      <c r="B111" s="21"/>
      <c r="C111" s="27"/>
      <c r="F111" s="6"/>
      <c r="G111" s="6"/>
      <c r="H111" s="6"/>
      <c r="I111" s="6"/>
      <c r="J111" s="6"/>
      <c r="K111" s="6"/>
      <c r="L111" s="59"/>
      <c r="M111" s="6"/>
      <c r="N111" s="6"/>
      <c r="O111" s="6"/>
      <c r="P111" s="6"/>
      <c r="Q111" s="6"/>
      <c r="R111" s="6"/>
      <c r="S111" s="6"/>
    </row>
    <row r="112" spans="1:19" s="7" customFormat="1" x14ac:dyDescent="0.35">
      <c r="A112" s="21"/>
      <c r="B112" s="21"/>
      <c r="C112" s="27"/>
      <c r="F112" s="6"/>
      <c r="G112" s="6"/>
      <c r="H112" s="6"/>
      <c r="I112" s="6"/>
      <c r="J112" s="6"/>
      <c r="K112" s="6"/>
      <c r="L112" s="59"/>
      <c r="M112" s="6"/>
      <c r="N112" s="6"/>
      <c r="O112" s="6"/>
      <c r="P112" s="6"/>
      <c r="Q112" s="6"/>
      <c r="R112" s="6"/>
      <c r="S112" s="6"/>
    </row>
    <row r="117" spans="1:19" s="7" customFormat="1" x14ac:dyDescent="0.35">
      <c r="A117" s="21"/>
      <c r="B117" s="21"/>
      <c r="C117" s="25"/>
      <c r="F117" s="6"/>
      <c r="G117" s="6"/>
      <c r="H117" s="6"/>
      <c r="I117" s="6"/>
      <c r="J117" s="6"/>
      <c r="K117" s="6"/>
      <c r="L117" s="59"/>
      <c r="M117" s="6"/>
      <c r="N117" s="6"/>
      <c r="O117" s="6"/>
      <c r="P117" s="6"/>
      <c r="Q117" s="6"/>
      <c r="R117" s="6"/>
      <c r="S117" s="6"/>
    </row>
    <row r="118" spans="1:19" s="7" customFormat="1" x14ac:dyDescent="0.35">
      <c r="A118" s="21"/>
      <c r="B118" s="21"/>
      <c r="C118" s="25"/>
      <c r="F118" s="6"/>
      <c r="G118" s="6"/>
      <c r="H118" s="6"/>
      <c r="I118" s="6"/>
      <c r="J118" s="6"/>
      <c r="K118" s="6"/>
      <c r="L118" s="59"/>
      <c r="M118" s="6"/>
      <c r="N118" s="6"/>
      <c r="O118" s="6"/>
      <c r="P118" s="6"/>
      <c r="Q118" s="6"/>
      <c r="R118" s="6"/>
      <c r="S118" s="6"/>
    </row>
    <row r="119" spans="1:19" s="7" customFormat="1" x14ac:dyDescent="0.35">
      <c r="A119" s="21"/>
      <c r="B119" s="21"/>
      <c r="C119" s="28"/>
      <c r="F119" s="6"/>
      <c r="G119" s="6"/>
      <c r="H119" s="6"/>
      <c r="I119" s="6"/>
      <c r="J119" s="6"/>
      <c r="K119" s="6"/>
      <c r="L119" s="59"/>
      <c r="M119" s="6"/>
      <c r="N119" s="6"/>
      <c r="O119" s="6"/>
      <c r="P119" s="6"/>
      <c r="Q119" s="6"/>
      <c r="R119" s="6"/>
      <c r="S119" s="6"/>
    </row>
    <row r="120" spans="1:19" s="7" customFormat="1" x14ac:dyDescent="0.35">
      <c r="A120" s="21"/>
      <c r="B120" s="21"/>
      <c r="C120" s="25"/>
      <c r="F120" s="6"/>
      <c r="G120" s="6"/>
      <c r="H120" s="6"/>
      <c r="I120" s="6"/>
      <c r="J120" s="6"/>
      <c r="K120" s="6"/>
      <c r="L120" s="59"/>
      <c r="M120" s="6"/>
      <c r="N120" s="6"/>
      <c r="O120" s="6"/>
      <c r="P120" s="6"/>
      <c r="Q120" s="6"/>
      <c r="R120" s="6"/>
      <c r="S120" s="6"/>
    </row>
  </sheetData>
  <sheetProtection algorithmName="SHA-512" hashValue="GKXm1mQcZFRSRgLAl/euFAY57DsHT+fbF1jLKESAfWgWOrQp66nhRpBu3GZ65YHqM/F64BAlYHO2VQFby8WZyw==" saltValue="SF4aY1qsQm85USnzsxiWXw==" spinCount="100000" sheet="1" formatRows="0" insertColumns="0"/>
  <mergeCells count="30">
    <mergeCell ref="Q98:S99"/>
    <mergeCell ref="E99:G99"/>
    <mergeCell ref="H99:J99"/>
    <mergeCell ref="K99:M99"/>
    <mergeCell ref="M9:N10"/>
    <mergeCell ref="E10:F10"/>
    <mergeCell ref="G10:H10"/>
    <mergeCell ref="I10:J10"/>
    <mergeCell ref="B97:N97"/>
    <mergeCell ref="B9:B11"/>
    <mergeCell ref="C9:C11"/>
    <mergeCell ref="D9:D11"/>
    <mergeCell ref="E9:J9"/>
    <mergeCell ref="K9:L10"/>
    <mergeCell ref="C101:D101"/>
    <mergeCell ref="C102:D102"/>
    <mergeCell ref="C103:D103"/>
    <mergeCell ref="A7:M7"/>
    <mergeCell ref="O1:P1"/>
    <mergeCell ref="A6:N6"/>
    <mergeCell ref="B98:B100"/>
    <mergeCell ref="C98:D100"/>
    <mergeCell ref="E98:M98"/>
    <mergeCell ref="N98:P99"/>
    <mergeCell ref="C95:D95"/>
    <mergeCell ref="A9:A11"/>
    <mergeCell ref="A1:F1"/>
    <mergeCell ref="I1:J1"/>
    <mergeCell ref="C3:I3"/>
    <mergeCell ref="A5:J5"/>
  </mergeCells>
  <hyperlinks>
    <hyperlink ref="O1:P1" location="'Почетна страна'!G8" display="Врати се на почетна страна" xr:uid="{295BA59F-8F11-44FF-B2F4-6EB4ACB74042}"/>
  </hyperlinks>
  <pageMargins left="0.25" right="0.25" top="0.75" bottom="0.75" header="0.3" footer="0.3"/>
  <pageSetup paperSize="9" scale="79" orientation="landscape" r:id="rId1"/>
  <headerFooter alignWithMargins="0">
    <oddHeader>&amp;C&amp;P</oddHeader>
    <oddFooter>&amp;C&amp;8&amp;P</oddFooter>
  </headerFooter>
  <drawing r:id="rId2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4D71A-B9D8-4D2F-97B6-AC895ABE6A6E}">
  <sheetPr>
    <tabColor theme="0" tint="-0.14999847407452621"/>
  </sheetPr>
  <dimension ref="A1:S74"/>
  <sheetViews>
    <sheetView zoomScaleNormal="100" workbookViewId="0">
      <selection activeCell="A5" sqref="A5:J5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9" style="6" customWidth="1"/>
    <col min="14" max="14" width="9.36328125" style="6" customWidth="1"/>
    <col min="15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1478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1572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510</v>
      </c>
      <c r="C13" s="55" t="s">
        <v>511</v>
      </c>
      <c r="D13" s="31">
        <v>123532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512</v>
      </c>
      <c r="C14" s="55" t="s">
        <v>513</v>
      </c>
      <c r="D14" s="31">
        <v>41635</v>
      </c>
      <c r="E14" s="32"/>
      <c r="F14" s="81">
        <f>E14*D14</f>
        <v>0</v>
      </c>
      <c r="G14" s="33"/>
      <c r="H14" s="81">
        <f t="shared" ref="H14:H47" si="0">G14*D14</f>
        <v>0</v>
      </c>
      <c r="I14" s="37">
        <f t="shared" ref="I14:I47" si="1">E14+G14</f>
        <v>0</v>
      </c>
      <c r="J14" s="38">
        <f>I14*D14</f>
        <v>0</v>
      </c>
      <c r="K14" s="92"/>
      <c r="L14" s="88">
        <f t="shared" ref="L14:L47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514</v>
      </c>
      <c r="C15" s="55" t="s">
        <v>515</v>
      </c>
      <c r="D15" s="31">
        <v>25606</v>
      </c>
      <c r="E15" s="32"/>
      <c r="F15" s="81">
        <f t="shared" ref="F15:F47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47" si="4">I15*D15</f>
        <v>0</v>
      </c>
      <c r="K15" s="92"/>
      <c r="L15" s="88">
        <f t="shared" si="2"/>
        <v>0</v>
      </c>
      <c r="M15" s="93"/>
      <c r="N15" s="38">
        <f t="shared" ref="N15:N47" si="5">M15*D15</f>
        <v>0</v>
      </c>
    </row>
    <row r="16" spans="1:16" s="1" customFormat="1" ht="14.5" x14ac:dyDescent="0.3">
      <c r="A16" s="35">
        <v>4</v>
      </c>
      <c r="B16" s="84" t="s">
        <v>516</v>
      </c>
      <c r="C16" s="55" t="s">
        <v>517</v>
      </c>
      <c r="D16" s="31">
        <v>26241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518</v>
      </c>
      <c r="C17" s="55" t="s">
        <v>519</v>
      </c>
      <c r="D17" s="31">
        <v>24905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520</v>
      </c>
      <c r="C18" s="55" t="s">
        <v>360</v>
      </c>
      <c r="D18" s="31">
        <v>56337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521</v>
      </c>
      <c r="C19" s="55" t="s">
        <v>361</v>
      </c>
      <c r="D19" s="31">
        <v>21630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522</v>
      </c>
      <c r="C20" s="55" t="s">
        <v>523</v>
      </c>
      <c r="D20" s="31">
        <v>17389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524</v>
      </c>
      <c r="C21" s="55" t="s">
        <v>525</v>
      </c>
      <c r="D21" s="31">
        <v>18216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526</v>
      </c>
      <c r="C22" s="55" t="s">
        <v>527</v>
      </c>
      <c r="D22" s="31">
        <v>12075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528</v>
      </c>
      <c r="C23" s="55" t="s">
        <v>529</v>
      </c>
      <c r="D23" s="31">
        <v>187601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31.5" x14ac:dyDescent="0.3">
      <c r="A24" s="35">
        <v>12</v>
      </c>
      <c r="B24" s="84" t="s">
        <v>530</v>
      </c>
      <c r="C24" s="55" t="s">
        <v>362</v>
      </c>
      <c r="D24" s="31">
        <v>48668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31.5" x14ac:dyDescent="0.3">
      <c r="A25" s="35">
        <v>13</v>
      </c>
      <c r="B25" s="84" t="s">
        <v>531</v>
      </c>
      <c r="C25" s="55" t="s">
        <v>363</v>
      </c>
      <c r="D25" s="31">
        <v>44173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532</v>
      </c>
      <c r="C26" s="55" t="s">
        <v>364</v>
      </c>
      <c r="D26" s="31">
        <v>41300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31.5" x14ac:dyDescent="0.3">
      <c r="A27" s="35">
        <v>15</v>
      </c>
      <c r="B27" s="84" t="s">
        <v>533</v>
      </c>
      <c r="C27" s="55" t="s">
        <v>365</v>
      </c>
      <c r="D27" s="31">
        <v>24938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534</v>
      </c>
      <c r="C28" s="55" t="s">
        <v>535</v>
      </c>
      <c r="D28" s="31">
        <v>77854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536</v>
      </c>
      <c r="C29" s="55" t="s">
        <v>537</v>
      </c>
      <c r="D29" s="31">
        <v>35689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538</v>
      </c>
      <c r="C30" s="55" t="s">
        <v>539</v>
      </c>
      <c r="D30" s="31">
        <v>4120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21" x14ac:dyDescent="0.3">
      <c r="A31" s="35">
        <v>19</v>
      </c>
      <c r="B31" s="84" t="s">
        <v>540</v>
      </c>
      <c r="C31" s="55" t="s">
        <v>541</v>
      </c>
      <c r="D31" s="31">
        <v>34858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21" x14ac:dyDescent="0.3">
      <c r="A32" s="35">
        <v>20</v>
      </c>
      <c r="B32" s="84" t="s">
        <v>542</v>
      </c>
      <c r="C32" s="55" t="s">
        <v>543</v>
      </c>
      <c r="D32" s="31">
        <v>31404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6" s="1" customFormat="1" ht="14.5" x14ac:dyDescent="0.3">
      <c r="A33" s="35">
        <v>21</v>
      </c>
      <c r="B33" s="84" t="s">
        <v>544</v>
      </c>
      <c r="C33" s="55" t="s">
        <v>545</v>
      </c>
      <c r="D33" s="31">
        <v>13826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6" s="1" customFormat="1" ht="14.5" x14ac:dyDescent="0.3">
      <c r="A34" s="35">
        <v>22</v>
      </c>
      <c r="B34" s="84" t="s">
        <v>546</v>
      </c>
      <c r="C34" s="55" t="s">
        <v>547</v>
      </c>
      <c r="D34" s="31">
        <v>75232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6" s="1" customFormat="1" ht="21" x14ac:dyDescent="0.3">
      <c r="A35" s="35">
        <v>23</v>
      </c>
      <c r="B35" s="84" t="s">
        <v>548</v>
      </c>
      <c r="C35" s="55" t="s">
        <v>549</v>
      </c>
      <c r="D35" s="31">
        <v>16138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6" s="1" customFormat="1" ht="21" x14ac:dyDescent="0.3">
      <c r="A36" s="35">
        <v>24</v>
      </c>
      <c r="B36" s="84" t="s">
        <v>550</v>
      </c>
      <c r="C36" s="55" t="s">
        <v>551</v>
      </c>
      <c r="D36" s="31">
        <v>13085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6" s="1" customFormat="1" ht="21" x14ac:dyDescent="0.3">
      <c r="A37" s="35">
        <v>25</v>
      </c>
      <c r="B37" s="84" t="s">
        <v>552</v>
      </c>
      <c r="C37" s="55" t="s">
        <v>553</v>
      </c>
      <c r="D37" s="31">
        <v>7726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6" s="1" customFormat="1" ht="14.5" x14ac:dyDescent="0.3">
      <c r="A38" s="35">
        <v>26</v>
      </c>
      <c r="B38" s="84" t="s">
        <v>554</v>
      </c>
      <c r="C38" s="55" t="s">
        <v>366</v>
      </c>
      <c r="D38" s="31">
        <v>14497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6" s="1" customFormat="1" ht="14.5" x14ac:dyDescent="0.3">
      <c r="A39" s="35">
        <v>27</v>
      </c>
      <c r="B39" s="84" t="s">
        <v>555</v>
      </c>
      <c r="C39" s="55" t="s">
        <v>367</v>
      </c>
      <c r="D39" s="31">
        <v>4346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6" s="1" customFormat="1" ht="14.5" x14ac:dyDescent="0.3">
      <c r="A40" s="35">
        <v>28</v>
      </c>
      <c r="B40" s="84" t="s">
        <v>556</v>
      </c>
      <c r="C40" s="55" t="s">
        <v>368</v>
      </c>
      <c r="D40" s="31">
        <v>25075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6" s="1" customFormat="1" ht="14.5" x14ac:dyDescent="0.3">
      <c r="A41" s="35">
        <v>29</v>
      </c>
      <c r="B41" s="84" t="s">
        <v>557</v>
      </c>
      <c r="C41" s="55" t="s">
        <v>369</v>
      </c>
      <c r="D41" s="31">
        <v>4878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6" s="1" customFormat="1" ht="21" x14ac:dyDescent="0.3">
      <c r="A42" s="35">
        <v>30</v>
      </c>
      <c r="B42" s="84" t="s">
        <v>1486</v>
      </c>
      <c r="C42" s="55" t="s">
        <v>1487</v>
      </c>
      <c r="D42" s="31">
        <v>45200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6" s="1" customFormat="1" ht="21" x14ac:dyDescent="0.3">
      <c r="A43" s="35">
        <v>31</v>
      </c>
      <c r="B43" s="84" t="s">
        <v>1488</v>
      </c>
      <c r="C43" s="55" t="s">
        <v>1489</v>
      </c>
      <c r="D43" s="31">
        <v>75900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6" s="1" customFormat="1" ht="21" x14ac:dyDescent="0.3">
      <c r="A44" s="35">
        <v>32</v>
      </c>
      <c r="B44" s="84" t="s">
        <v>1490</v>
      </c>
      <c r="C44" s="55" t="s">
        <v>1491</v>
      </c>
      <c r="D44" s="31">
        <v>75800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6" s="1" customFormat="1" ht="21" x14ac:dyDescent="0.3">
      <c r="A45" s="35">
        <v>33</v>
      </c>
      <c r="B45" s="84" t="s">
        <v>1492</v>
      </c>
      <c r="C45" s="55" t="s">
        <v>1493</v>
      </c>
      <c r="D45" s="31">
        <v>76000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6" s="1" customFormat="1" ht="21" x14ac:dyDescent="0.3">
      <c r="A46" s="35">
        <v>34</v>
      </c>
      <c r="B46" s="84" t="s">
        <v>1494</v>
      </c>
      <c r="C46" s="55" t="s">
        <v>1495</v>
      </c>
      <c r="D46" s="31">
        <v>128600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  <c r="P46" s="14"/>
    </row>
    <row r="47" spans="1:16" s="1" customFormat="1" ht="21" x14ac:dyDescent="0.3">
      <c r="A47" s="35">
        <v>35</v>
      </c>
      <c r="B47" s="84" t="s">
        <v>1496</v>
      </c>
      <c r="C47" s="55" t="s">
        <v>1497</v>
      </c>
      <c r="D47" s="31">
        <v>100800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  <c r="P47" s="14"/>
    </row>
    <row r="48" spans="1:16" s="1" customFormat="1" ht="15" thickBot="1" x14ac:dyDescent="0.35">
      <c r="A48" s="35">
        <v>54</v>
      </c>
      <c r="B48" s="84"/>
      <c r="C48" s="34"/>
      <c r="D48" s="31"/>
      <c r="E48" s="32"/>
      <c r="F48" s="81"/>
      <c r="G48" s="33"/>
      <c r="H48" s="81"/>
      <c r="I48" s="37"/>
      <c r="J48" s="38"/>
      <c r="K48" s="92"/>
      <c r="L48" s="90"/>
      <c r="M48" s="94"/>
      <c r="N48" s="79"/>
      <c r="P48" s="14"/>
    </row>
    <row r="49" spans="1:19" s="14" customFormat="1" ht="23.15" customHeight="1" thickBot="1" x14ac:dyDescent="0.35">
      <c r="A49" s="13"/>
      <c r="B49" s="29"/>
      <c r="C49" s="314" t="s">
        <v>1355</v>
      </c>
      <c r="D49" s="315"/>
      <c r="E49" s="36">
        <f t="shared" ref="E49:N49" si="6">SUM(E13:E48)</f>
        <v>0</v>
      </c>
      <c r="F49" s="36">
        <f t="shared" si="6"/>
        <v>0</v>
      </c>
      <c r="G49" s="36">
        <f t="shared" si="6"/>
        <v>0</v>
      </c>
      <c r="H49" s="36">
        <f t="shared" si="6"/>
        <v>0</v>
      </c>
      <c r="I49" s="36">
        <f t="shared" si="6"/>
        <v>0</v>
      </c>
      <c r="J49" s="36">
        <f t="shared" si="6"/>
        <v>0</v>
      </c>
      <c r="K49" s="77">
        <f t="shared" si="6"/>
        <v>0</v>
      </c>
      <c r="L49" s="36">
        <f t="shared" si="6"/>
        <v>0</v>
      </c>
      <c r="M49" s="77">
        <f t="shared" si="6"/>
        <v>0</v>
      </c>
      <c r="N49" s="36">
        <f t="shared" si="6"/>
        <v>0</v>
      </c>
    </row>
    <row r="50" spans="1:19" s="14" customFormat="1" ht="23.15" customHeight="1" x14ac:dyDescent="0.3">
      <c r="A50" s="20"/>
      <c r="B50" s="20"/>
      <c r="C50" s="62"/>
      <c r="D50" s="62"/>
      <c r="E50" s="63"/>
      <c r="F50" s="63"/>
      <c r="G50" s="63"/>
      <c r="H50" s="63"/>
      <c r="I50" s="63"/>
      <c r="J50" s="63"/>
      <c r="L50" s="60"/>
    </row>
    <row r="51" spans="1:19" s="14" customFormat="1" ht="23.15" customHeight="1" thickBot="1" x14ac:dyDescent="0.4">
      <c r="A51" s="20"/>
      <c r="B51" s="335" t="s">
        <v>1371</v>
      </c>
      <c r="C51" s="335"/>
      <c r="D51" s="335"/>
      <c r="E51" s="335"/>
      <c r="F51" s="335"/>
      <c r="G51" s="335"/>
      <c r="H51" s="335"/>
      <c r="I51" s="335"/>
      <c r="J51" s="335"/>
      <c r="K51" s="335"/>
      <c r="L51" s="335"/>
      <c r="M51" s="335"/>
      <c r="N51" s="287"/>
    </row>
    <row r="52" spans="1:19" s="14" customFormat="1" ht="23.15" customHeight="1" thickBot="1" x14ac:dyDescent="0.35">
      <c r="A52" s="20"/>
      <c r="B52" s="297" t="s">
        <v>1382</v>
      </c>
      <c r="C52" s="300" t="s">
        <v>1383</v>
      </c>
      <c r="D52" s="301"/>
      <c r="E52" s="306" t="s">
        <v>1384</v>
      </c>
      <c r="F52" s="307"/>
      <c r="G52" s="307"/>
      <c r="H52" s="307"/>
      <c r="I52" s="307"/>
      <c r="J52" s="307"/>
      <c r="K52" s="307"/>
      <c r="L52" s="307"/>
      <c r="M52" s="307"/>
      <c r="N52" s="308" t="s">
        <v>1370</v>
      </c>
      <c r="O52" s="309"/>
      <c r="P52" s="310"/>
      <c r="Q52" s="325">
        <v>2024</v>
      </c>
      <c r="R52" s="325"/>
      <c r="S52" s="326"/>
    </row>
    <row r="53" spans="1:19" s="14" customFormat="1" ht="23.15" customHeight="1" thickBot="1" x14ac:dyDescent="0.35">
      <c r="A53" s="20"/>
      <c r="B53" s="298"/>
      <c r="C53" s="302"/>
      <c r="D53" s="303"/>
      <c r="E53" s="329" t="s">
        <v>1367</v>
      </c>
      <c r="F53" s="325"/>
      <c r="G53" s="326"/>
      <c r="H53" s="329" t="s">
        <v>1366</v>
      </c>
      <c r="I53" s="325"/>
      <c r="J53" s="326"/>
      <c r="K53" s="308" t="s">
        <v>385</v>
      </c>
      <c r="L53" s="309"/>
      <c r="M53" s="310"/>
      <c r="N53" s="311"/>
      <c r="O53" s="312"/>
      <c r="P53" s="313"/>
      <c r="Q53" s="327"/>
      <c r="R53" s="327"/>
      <c r="S53" s="328"/>
    </row>
    <row r="54" spans="1:19" s="14" customFormat="1" ht="32" thickBot="1" x14ac:dyDescent="0.35">
      <c r="A54" s="20"/>
      <c r="B54" s="299"/>
      <c r="C54" s="304"/>
      <c r="D54" s="305"/>
      <c r="E54" s="71" t="s">
        <v>1368</v>
      </c>
      <c r="F54" s="71" t="s">
        <v>1437</v>
      </c>
      <c r="G54" s="71" t="s">
        <v>1379</v>
      </c>
      <c r="H54" s="71" t="s">
        <v>1368</v>
      </c>
      <c r="I54" s="71" t="s">
        <v>1437</v>
      </c>
      <c r="J54" s="71" t="s">
        <v>1379</v>
      </c>
      <c r="K54" s="71" t="s">
        <v>1368</v>
      </c>
      <c r="L54" s="71" t="s">
        <v>1437</v>
      </c>
      <c r="M54" s="71" t="s">
        <v>1379</v>
      </c>
      <c r="N54" s="42" t="s">
        <v>1368</v>
      </c>
      <c r="O54" s="128" t="s">
        <v>1437</v>
      </c>
      <c r="P54" s="68" t="s">
        <v>1379</v>
      </c>
      <c r="Q54" s="121" t="s">
        <v>1368</v>
      </c>
      <c r="R54" s="119" t="s">
        <v>1437</v>
      </c>
      <c r="S54" s="76" t="s">
        <v>1379</v>
      </c>
    </row>
    <row r="55" spans="1:19" s="14" customFormat="1" ht="24" x14ac:dyDescent="0.3">
      <c r="A55" s="20"/>
      <c r="B55" s="66" t="s">
        <v>1498</v>
      </c>
      <c r="C55" s="289" t="s">
        <v>1372</v>
      </c>
      <c r="D55" s="290"/>
      <c r="E55" s="82">
        <f>SUM(E13:E28)+E42+E43+E44+E45+E46+E47</f>
        <v>0</v>
      </c>
      <c r="F55" s="82">
        <f>SUM(F13:F28)+F42+F43+F44+F45+F46+F47</f>
        <v>0</v>
      </c>
      <c r="G55" s="125" t="e">
        <f>E55/$E$49</f>
        <v>#DIV/0!</v>
      </c>
      <c r="H55" s="82">
        <f>SUM(G13:G28)+G42+G43+G44+G45+G46+G47</f>
        <v>0</v>
      </c>
      <c r="I55" s="82">
        <f>SUM(H13:H28)+H42+H43+H44+H45+H46+H47</f>
        <v>0</v>
      </c>
      <c r="J55" s="147" t="e">
        <f>H55/$G$49</f>
        <v>#DIV/0!</v>
      </c>
      <c r="K55" s="82">
        <f>SUM(I13:I28)+I42+I43+I44+I45+I46+I47</f>
        <v>0</v>
      </c>
      <c r="L55" s="82">
        <f>SUM(J13:J28)+J42+J43+J44+J45+J46+J47</f>
        <v>0</v>
      </c>
      <c r="M55" s="125" t="e">
        <f>K55/$I$49</f>
        <v>#DIV/0!</v>
      </c>
      <c r="N55" s="131">
        <f>SUM(K13:K28)+K42+K43+K44+K45+K46+K47</f>
        <v>0</v>
      </c>
      <c r="O55" s="131">
        <f>SUM(L13:L28)+L42+L43+L44+L45+L46+L47</f>
        <v>0</v>
      </c>
      <c r="P55" s="125" t="e">
        <f>N55/$K$49</f>
        <v>#DIV/0!</v>
      </c>
      <c r="Q55" s="95">
        <f>SUM(M13:M28)+M42+M43+M44+M45+M46+M47</f>
        <v>0</v>
      </c>
      <c r="R55" s="95">
        <f>SUM(N13:N28)+N42+N43+N44+N45+N46+N47</f>
        <v>0</v>
      </c>
      <c r="S55" s="125" t="e">
        <f>Q55/$M$49</f>
        <v>#DIV/0!</v>
      </c>
    </row>
    <row r="56" spans="1:19" s="14" customFormat="1" ht="23.15" customHeight="1" x14ac:dyDescent="0.3">
      <c r="A56" s="20"/>
      <c r="B56" s="64" t="s">
        <v>1499</v>
      </c>
      <c r="C56" s="291" t="s">
        <v>1389</v>
      </c>
      <c r="D56" s="292"/>
      <c r="E56" s="73">
        <f>SUM(E29:E41)</f>
        <v>0</v>
      </c>
      <c r="F56" s="73">
        <f>SUM(F29:F41)</f>
        <v>0</v>
      </c>
      <c r="G56" s="126" t="e">
        <f t="shared" ref="G56:G57" si="7">E56/$E$49</f>
        <v>#DIV/0!</v>
      </c>
      <c r="H56" s="73">
        <f>SUM(G29:G41)</f>
        <v>0</v>
      </c>
      <c r="I56" s="73">
        <f>SUM(H29:H41)</f>
        <v>0</v>
      </c>
      <c r="J56" s="148" t="e">
        <f t="shared" ref="J56:J57" si="8">H56/$G$49</f>
        <v>#DIV/0!</v>
      </c>
      <c r="K56" s="73">
        <f>SUM(I29:I41)</f>
        <v>0</v>
      </c>
      <c r="L56" s="73">
        <f>SUM(J29:J41)</f>
        <v>0</v>
      </c>
      <c r="M56" s="126" t="e">
        <f t="shared" ref="M56:M57" si="9">K56/$I$49</f>
        <v>#DIV/0!</v>
      </c>
      <c r="N56" s="118">
        <f>SUM(K29:K41)</f>
        <v>0</v>
      </c>
      <c r="O56" s="118">
        <f>SUM(L29:L41)</f>
        <v>0</v>
      </c>
      <c r="P56" s="126" t="e">
        <f t="shared" ref="P56:P57" si="10">N56/$K$49</f>
        <v>#DIV/0!</v>
      </c>
      <c r="Q56" s="139">
        <f>SUM(M29:M41)</f>
        <v>0</v>
      </c>
      <c r="R56" s="139">
        <f>SUM(N29:N41)</f>
        <v>0</v>
      </c>
      <c r="S56" s="126" t="e">
        <f t="shared" ref="S56:S57" si="11">Q56/$M$49</f>
        <v>#DIV/0!</v>
      </c>
    </row>
    <row r="57" spans="1:19" s="14" customFormat="1" ht="23.15" customHeight="1" thickBot="1" x14ac:dyDescent="0.35">
      <c r="A57" s="20"/>
      <c r="B57" s="65" t="s">
        <v>1424</v>
      </c>
      <c r="C57" s="293" t="s">
        <v>1374</v>
      </c>
      <c r="D57" s="294"/>
      <c r="E57" s="74">
        <v>0</v>
      </c>
      <c r="F57" s="74">
        <v>0</v>
      </c>
      <c r="G57" s="127" t="e">
        <f t="shared" si="7"/>
        <v>#DIV/0!</v>
      </c>
      <c r="H57" s="74">
        <v>0</v>
      </c>
      <c r="I57" s="74">
        <v>0</v>
      </c>
      <c r="J57" s="149" t="e">
        <f t="shared" si="8"/>
        <v>#DIV/0!</v>
      </c>
      <c r="K57" s="74">
        <v>0</v>
      </c>
      <c r="L57" s="74">
        <v>0</v>
      </c>
      <c r="M57" s="127" t="e">
        <f t="shared" si="9"/>
        <v>#DIV/0!</v>
      </c>
      <c r="N57" s="132">
        <v>0</v>
      </c>
      <c r="O57" s="132">
        <v>0</v>
      </c>
      <c r="P57" s="127" t="e">
        <f t="shared" si="10"/>
        <v>#DIV/0!</v>
      </c>
      <c r="Q57" s="99">
        <v>0</v>
      </c>
      <c r="R57" s="110">
        <v>0</v>
      </c>
      <c r="S57" s="127" t="e">
        <f t="shared" si="11"/>
        <v>#DIV/0!</v>
      </c>
    </row>
    <row r="58" spans="1:19" s="17" customFormat="1" ht="12" x14ac:dyDescent="0.3">
      <c r="A58" s="15"/>
      <c r="B58" s="15"/>
      <c r="C58" s="25"/>
      <c r="D58" s="16"/>
      <c r="E58" s="16"/>
      <c r="F58" s="14"/>
      <c r="G58" s="14"/>
      <c r="H58" s="14"/>
      <c r="I58" s="14"/>
      <c r="J58" s="14"/>
      <c r="L58" s="61"/>
    </row>
    <row r="59" spans="1:19" s="17" customFormat="1" ht="13" x14ac:dyDescent="0.3">
      <c r="A59" s="51" t="s">
        <v>1362</v>
      </c>
      <c r="B59" s="52"/>
      <c r="C59" s="53"/>
      <c r="D59" s="54"/>
      <c r="E59" s="52" t="s">
        <v>575</v>
      </c>
      <c r="F59" s="245"/>
      <c r="G59" s="245"/>
      <c r="H59" s="245"/>
      <c r="L59" s="61"/>
    </row>
    <row r="60" spans="1:19" s="17" customFormat="1" ht="12" x14ac:dyDescent="0.3">
      <c r="C60" s="19"/>
      <c r="E60" s="245"/>
      <c r="F60" s="245"/>
      <c r="G60" s="245"/>
      <c r="H60" s="245"/>
      <c r="L60" s="61"/>
    </row>
    <row r="61" spans="1:19" s="17" customFormat="1" ht="12" x14ac:dyDescent="0.3">
      <c r="C61" s="19"/>
      <c r="E61" s="245"/>
      <c r="F61" s="246" t="s">
        <v>574</v>
      </c>
      <c r="G61" s="245"/>
      <c r="H61" s="245"/>
      <c r="L61" s="61"/>
    </row>
    <row r="62" spans="1:19" s="17" customFormat="1" ht="12" x14ac:dyDescent="0.3">
      <c r="A62" s="19"/>
      <c r="B62" s="19"/>
      <c r="C62" s="26"/>
      <c r="E62" s="247"/>
      <c r="F62" s="245" t="s">
        <v>775</v>
      </c>
      <c r="G62" s="245"/>
      <c r="H62" s="245"/>
      <c r="L62" s="61"/>
    </row>
    <row r="63" spans="1:19" x14ac:dyDescent="0.35">
      <c r="A63" s="20"/>
      <c r="B63" s="20"/>
      <c r="C63" s="27"/>
      <c r="D63" s="18"/>
      <c r="E63" s="18"/>
      <c r="F63" s="17" t="s">
        <v>1045</v>
      </c>
      <c r="G63" s="17"/>
      <c r="H63" s="17"/>
      <c r="I63" s="17"/>
      <c r="J63" s="17"/>
    </row>
    <row r="64" spans="1:19" x14ac:dyDescent="0.35">
      <c r="C64" s="27"/>
    </row>
    <row r="65" spans="3:3" x14ac:dyDescent="0.35">
      <c r="C65" s="27"/>
    </row>
    <row r="66" spans="3:3" x14ac:dyDescent="0.35">
      <c r="C66" s="27"/>
    </row>
    <row r="71" spans="3:3" x14ac:dyDescent="0.35">
      <c r="C71" s="25"/>
    </row>
    <row r="72" spans="3:3" x14ac:dyDescent="0.35">
      <c r="C72" s="25"/>
    </row>
    <row r="73" spans="3:3" x14ac:dyDescent="0.35">
      <c r="C73" s="28"/>
    </row>
    <row r="74" spans="3:3" x14ac:dyDescent="0.35">
      <c r="C74" s="25"/>
    </row>
  </sheetData>
  <sheetProtection algorithmName="SHA-512" hashValue="Ec0H58RYIIGZSaOdChZw/GQ5f5mgxalqlCaOKzs1C2sivNtAycnxm2A5MFy/6K5lIAP9kX7nN1t3iik/7SvBUw==" saltValue="W7TT1NjesBMtFWIsD4VyyA==" spinCount="100000" sheet="1" formatRows="0" insertColumns="0"/>
  <mergeCells count="30">
    <mergeCell ref="Q52:S53"/>
    <mergeCell ref="E53:G53"/>
    <mergeCell ref="H53:J53"/>
    <mergeCell ref="K53:M53"/>
    <mergeCell ref="M9:N10"/>
    <mergeCell ref="E10:F10"/>
    <mergeCell ref="G10:H10"/>
    <mergeCell ref="I10:J10"/>
    <mergeCell ref="B51:N51"/>
    <mergeCell ref="B9:B11"/>
    <mergeCell ref="C9:C11"/>
    <mergeCell ref="D9:D11"/>
    <mergeCell ref="E9:J9"/>
    <mergeCell ref="K9:L10"/>
    <mergeCell ref="C55:D55"/>
    <mergeCell ref="C56:D56"/>
    <mergeCell ref="C57:D57"/>
    <mergeCell ref="A7:N7"/>
    <mergeCell ref="O1:P1"/>
    <mergeCell ref="A6:N6"/>
    <mergeCell ref="B52:B54"/>
    <mergeCell ref="C52:D54"/>
    <mergeCell ref="E52:M52"/>
    <mergeCell ref="N52:P53"/>
    <mergeCell ref="C49:D49"/>
    <mergeCell ref="A9:A11"/>
    <mergeCell ref="A1:F1"/>
    <mergeCell ref="I1:J1"/>
    <mergeCell ref="C3:I3"/>
    <mergeCell ref="A5:J5"/>
  </mergeCells>
  <hyperlinks>
    <hyperlink ref="O1:P1" location="'Почетна страна'!A31" display="Врати се на почетна страна" xr:uid="{B506D93B-B543-46DC-96C2-CCE74EDD88FF}"/>
  </hyperlinks>
  <pageMargins left="0.23622047244094491" right="0.23622047244094491" top="0.74803149606299213" bottom="0.74803149606299213" header="0.31496062992125984" footer="0.31496062992125984"/>
  <pageSetup paperSize="9" scale="73" orientation="landscape" r:id="rId1"/>
  <headerFooter alignWithMargins="0">
    <oddHeader>&amp;C&amp;P</oddHeader>
    <oddFooter>&amp;C&amp;8&amp;P</oddFooter>
  </headerFooter>
  <rowBreaks count="3" manualBreakCount="3">
    <brk id="33" max="18" man="1"/>
    <brk id="64" max="16383" man="1"/>
    <brk id="66" max="16383" man="1"/>
  </rowBreaks>
  <drawing r:id="rId2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C5F7A-D1AB-4214-B099-4AEF16F808A9}">
  <sheetPr>
    <tabColor theme="0" tint="-0.14999847407452621"/>
  </sheetPr>
  <dimension ref="A1:S68"/>
  <sheetViews>
    <sheetView zoomScaleNormal="100" workbookViewId="0">
      <selection activeCell="C3" sqref="C3:I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1500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1573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558</v>
      </c>
      <c r="C13" s="55" t="s">
        <v>559</v>
      </c>
      <c r="D13" s="31">
        <v>144493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560</v>
      </c>
      <c r="C14" s="55" t="s">
        <v>561</v>
      </c>
      <c r="D14" s="31">
        <v>96760</v>
      </c>
      <c r="E14" s="32"/>
      <c r="F14" s="81">
        <f>E14*D14</f>
        <v>0</v>
      </c>
      <c r="G14" s="33"/>
      <c r="H14" s="81">
        <f t="shared" ref="H14:H31" si="0">G14*D14</f>
        <v>0</v>
      </c>
      <c r="I14" s="37">
        <f t="shared" ref="I14:I31" si="1">E14+G14</f>
        <v>0</v>
      </c>
      <c r="J14" s="38">
        <f>I14*D14</f>
        <v>0</v>
      </c>
      <c r="K14" s="92"/>
      <c r="L14" s="88">
        <f t="shared" ref="L14:L31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562</v>
      </c>
      <c r="C15" s="55" t="s">
        <v>563</v>
      </c>
      <c r="D15" s="31">
        <v>88920</v>
      </c>
      <c r="E15" s="32"/>
      <c r="F15" s="81">
        <f t="shared" ref="F15:F31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1" si="4">I15*D15</f>
        <v>0</v>
      </c>
      <c r="K15" s="92"/>
      <c r="L15" s="88">
        <f t="shared" si="2"/>
        <v>0</v>
      </c>
      <c r="M15" s="93"/>
      <c r="N15" s="38">
        <f t="shared" ref="N15:N31" si="5">M15*D15</f>
        <v>0</v>
      </c>
    </row>
    <row r="16" spans="1:16" s="1" customFormat="1" ht="14.5" x14ac:dyDescent="0.3">
      <c r="A16" s="35">
        <v>4</v>
      </c>
      <c r="B16" s="84" t="s">
        <v>564</v>
      </c>
      <c r="C16" s="55" t="s">
        <v>370</v>
      </c>
      <c r="D16" s="31">
        <v>365000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565</v>
      </c>
      <c r="C17" s="55" t="s">
        <v>566</v>
      </c>
      <c r="D17" s="31">
        <v>49064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567</v>
      </c>
      <c r="C18" s="55" t="s">
        <v>371</v>
      </c>
      <c r="D18" s="31">
        <v>38915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84" t="s">
        <v>568</v>
      </c>
      <c r="C19" s="55" t="s">
        <v>372</v>
      </c>
      <c r="D19" s="31">
        <v>54204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569</v>
      </c>
      <c r="C20" s="55" t="s">
        <v>570</v>
      </c>
      <c r="D20" s="31">
        <v>25613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571</v>
      </c>
      <c r="C21" s="55" t="s">
        <v>572</v>
      </c>
      <c r="D21" s="31">
        <v>63400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573</v>
      </c>
      <c r="C22" s="55" t="s">
        <v>576</v>
      </c>
      <c r="D22" s="31">
        <v>22711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577</v>
      </c>
      <c r="C23" s="55" t="s">
        <v>578</v>
      </c>
      <c r="D23" s="31">
        <v>33283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579</v>
      </c>
      <c r="C24" s="55" t="s">
        <v>580</v>
      </c>
      <c r="D24" s="31">
        <v>18552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581</v>
      </c>
      <c r="C25" s="55" t="s">
        <v>582</v>
      </c>
      <c r="D25" s="31">
        <v>49474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583</v>
      </c>
      <c r="C26" s="55" t="s">
        <v>373</v>
      </c>
      <c r="D26" s="31">
        <v>48529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>M26*D26</f>
        <v>0</v>
      </c>
    </row>
    <row r="27" spans="1:14" s="1" customFormat="1" ht="21" x14ac:dyDescent="0.3">
      <c r="A27" s="35">
        <v>15</v>
      </c>
      <c r="B27" s="84" t="s">
        <v>584</v>
      </c>
      <c r="C27" s="55" t="s">
        <v>585</v>
      </c>
      <c r="D27" s="31">
        <v>19780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586</v>
      </c>
      <c r="C28" s="55" t="s">
        <v>587</v>
      </c>
      <c r="D28" s="31">
        <v>15213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588</v>
      </c>
      <c r="C29" s="55" t="s">
        <v>589</v>
      </c>
      <c r="D29" s="31">
        <v>12766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590</v>
      </c>
      <c r="C30" s="55" t="s">
        <v>591</v>
      </c>
      <c r="D30" s="31">
        <v>36330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21" x14ac:dyDescent="0.3">
      <c r="A31" s="35">
        <v>19</v>
      </c>
      <c r="B31" s="84" t="s">
        <v>592</v>
      </c>
      <c r="C31" s="55" t="s">
        <v>593</v>
      </c>
      <c r="D31" s="31">
        <v>17515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1506</v>
      </c>
      <c r="C49" s="289" t="s">
        <v>1372</v>
      </c>
      <c r="D49" s="290"/>
      <c r="E49" s="82">
        <f>SUM(E13:E21)</f>
        <v>0</v>
      </c>
      <c r="F49" s="82">
        <f>SUM(F13:F21)</f>
        <v>0</v>
      </c>
      <c r="G49" s="125" t="e">
        <f>E49/$E$43</f>
        <v>#DIV/0!</v>
      </c>
      <c r="H49" s="82">
        <f>SUM(G13:G21)</f>
        <v>0</v>
      </c>
      <c r="I49" s="82">
        <f>SUM(H13:H21)</f>
        <v>0</v>
      </c>
      <c r="J49" s="147" t="e">
        <f>H49/$G$43</f>
        <v>#DIV/0!</v>
      </c>
      <c r="K49" s="82">
        <f>SUM(I13:I21)</f>
        <v>0</v>
      </c>
      <c r="L49" s="82">
        <f>SUM(J13:J21)</f>
        <v>0</v>
      </c>
      <c r="M49" s="125" t="e">
        <f>K49/$I$43</f>
        <v>#DIV/0!</v>
      </c>
      <c r="N49" s="131">
        <f>SUM(K13:K21)</f>
        <v>0</v>
      </c>
      <c r="O49" s="131">
        <f>SUM(L13:L21)</f>
        <v>0</v>
      </c>
      <c r="P49" s="125" t="e">
        <f>N49/$K$43</f>
        <v>#DIV/0!</v>
      </c>
      <c r="Q49" s="95">
        <f>SUM(M13:M21)</f>
        <v>0</v>
      </c>
      <c r="R49" s="95">
        <f>SUM(N13:N21)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1508</v>
      </c>
      <c r="C50" s="291" t="s">
        <v>1389</v>
      </c>
      <c r="D50" s="292"/>
      <c r="E50" s="73">
        <f>SUM(E23:E42)</f>
        <v>0</v>
      </c>
      <c r="F50" s="73">
        <f>SUM(F23:F42)</f>
        <v>0</v>
      </c>
      <c r="G50" s="126" t="e">
        <f t="shared" ref="G50:G51" si="7">E50/$E$43</f>
        <v>#DIV/0!</v>
      </c>
      <c r="H50" s="73">
        <f>SUM(G23:G42)</f>
        <v>0</v>
      </c>
      <c r="I50" s="73">
        <f>SUM(H23:H42)</f>
        <v>0</v>
      </c>
      <c r="J50" s="148" t="e">
        <f t="shared" ref="J50:J51" si="8">H50/$G$43</f>
        <v>#DIV/0!</v>
      </c>
      <c r="K50" s="73">
        <f>SUM(I23:I42)</f>
        <v>0</v>
      </c>
      <c r="L50" s="73">
        <f>SUM(J23:J42)</f>
        <v>0</v>
      </c>
      <c r="M50" s="126" t="e">
        <f t="shared" ref="M50:M51" si="9">K50/$I$43</f>
        <v>#DIV/0!</v>
      </c>
      <c r="N50" s="118">
        <f>SUM(K23:K42)</f>
        <v>0</v>
      </c>
      <c r="O50" s="118">
        <f>SUM(L23:L42)</f>
        <v>0</v>
      </c>
      <c r="P50" s="126" t="e">
        <f t="shared" ref="P50:P51" si="10">N50/$K$43</f>
        <v>#DIV/0!</v>
      </c>
      <c r="Q50" s="139">
        <f>SUM(M23:M42)</f>
        <v>0</v>
      </c>
      <c r="R50" s="139">
        <f>SUM(N23:N42)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1507</v>
      </c>
      <c r="C51" s="293" t="s">
        <v>1374</v>
      </c>
      <c r="D51" s="294"/>
      <c r="E51" s="74">
        <f>E22</f>
        <v>0</v>
      </c>
      <c r="F51" s="74">
        <f>F22</f>
        <v>0</v>
      </c>
      <c r="G51" s="127" t="e">
        <f t="shared" si="7"/>
        <v>#DIV/0!</v>
      </c>
      <c r="H51" s="74">
        <f>G22</f>
        <v>0</v>
      </c>
      <c r="I51" s="74">
        <f>H22</f>
        <v>0</v>
      </c>
      <c r="J51" s="149" t="e">
        <f t="shared" si="8"/>
        <v>#DIV/0!</v>
      </c>
      <c r="K51" s="74">
        <f>I22</f>
        <v>0</v>
      </c>
      <c r="L51" s="74">
        <f>J22</f>
        <v>0</v>
      </c>
      <c r="M51" s="127" t="e">
        <f t="shared" si="9"/>
        <v>#DIV/0!</v>
      </c>
      <c r="N51" s="132">
        <f>K22</f>
        <v>0</v>
      </c>
      <c r="O51" s="132">
        <f>L22</f>
        <v>0</v>
      </c>
      <c r="P51" s="127" t="e">
        <f t="shared" si="10"/>
        <v>#DIV/0!</v>
      </c>
      <c r="Q51" s="99">
        <f>M22</f>
        <v>0</v>
      </c>
      <c r="R51" s="99">
        <f>N22</f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3:3" x14ac:dyDescent="0.35">
      <c r="C65" s="25"/>
    </row>
    <row r="66" spans="3:3" x14ac:dyDescent="0.35">
      <c r="C66" s="25"/>
    </row>
    <row r="67" spans="3:3" x14ac:dyDescent="0.35">
      <c r="C67" s="28"/>
    </row>
    <row r="68" spans="3:3" x14ac:dyDescent="0.35">
      <c r="C68" s="25"/>
    </row>
  </sheetData>
  <sheetProtection algorithmName="SHA-512" hashValue="Icl4I1QoT9rvT2V7PW5tHC+fq8b+ufta8mSV6rtyfmUSLL1LLDeqLxNwNVknqSegbibeAqLBXjX72afNgcLw5g==" saltValue="NAYXFJA8uyQt2DEKKXru9A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A7:N7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</mergeCells>
  <hyperlinks>
    <hyperlink ref="O1:P1" location="'Почетна страна'!A31" display="Врати се на почетна страна" xr:uid="{038094CE-B146-4460-ABE8-B3626DB5F769}"/>
  </hyperlinks>
  <pageMargins left="0.25" right="0.25" top="0.75" bottom="0.75" header="0.3" footer="0.3"/>
  <pageSetup paperSize="9" scale="79" orientation="landscape" r:id="rId1"/>
  <headerFooter alignWithMargins="0">
    <oddHeader>&amp;C&amp;P</oddHeader>
    <oddFooter>&amp;C&amp;8&amp;P</oddFooter>
  </headerFooter>
  <drawing r:id="rId2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8877-F35B-44C1-B909-0C5C133B8306}">
  <sheetPr>
    <tabColor theme="0" tint="-0.14999847407452621"/>
  </sheetPr>
  <dimension ref="A1:S81"/>
  <sheetViews>
    <sheetView zoomScaleNormal="100" workbookViewId="0">
      <selection activeCell="L4" sqref="L4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1553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1574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" x14ac:dyDescent="0.3">
      <c r="A13" s="35">
        <v>1</v>
      </c>
      <c r="B13" s="84" t="s">
        <v>594</v>
      </c>
      <c r="C13" s="55" t="s">
        <v>374</v>
      </c>
      <c r="D13" s="31">
        <v>112885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595</v>
      </c>
      <c r="C14" s="55" t="s">
        <v>375</v>
      </c>
      <c r="D14" s="31">
        <v>87594</v>
      </c>
      <c r="E14" s="32"/>
      <c r="F14" s="81">
        <f>E14*D14</f>
        <v>0</v>
      </c>
      <c r="G14" s="33"/>
      <c r="H14" s="81">
        <f t="shared" ref="H14:H52" si="0">G14*D14</f>
        <v>0</v>
      </c>
      <c r="I14" s="37">
        <f t="shared" ref="I14:I52" si="1">E14+G14</f>
        <v>0</v>
      </c>
      <c r="J14" s="38">
        <f>I14*D14</f>
        <v>0</v>
      </c>
      <c r="K14" s="92"/>
      <c r="L14" s="88">
        <f t="shared" ref="L14:L52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596</v>
      </c>
      <c r="C15" s="55" t="s">
        <v>597</v>
      </c>
      <c r="D15" s="31">
        <v>211157</v>
      </c>
      <c r="E15" s="32"/>
      <c r="F15" s="81">
        <f t="shared" ref="F15:F52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52" si="4">I15*D15</f>
        <v>0</v>
      </c>
      <c r="K15" s="92"/>
      <c r="L15" s="88">
        <f t="shared" si="2"/>
        <v>0</v>
      </c>
      <c r="M15" s="93"/>
      <c r="N15" s="38">
        <f t="shared" ref="N15:N52" si="5">M15*D15</f>
        <v>0</v>
      </c>
    </row>
    <row r="16" spans="1:16" s="1" customFormat="1" ht="21" x14ac:dyDescent="0.3">
      <c r="A16" s="35">
        <v>4</v>
      </c>
      <c r="B16" s="84" t="s">
        <v>598</v>
      </c>
      <c r="C16" s="55" t="s">
        <v>599</v>
      </c>
      <c r="D16" s="31">
        <v>146958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31.5" x14ac:dyDescent="0.3">
      <c r="A17" s="35">
        <v>5</v>
      </c>
      <c r="B17" s="84" t="s">
        <v>600</v>
      </c>
      <c r="C17" s="55" t="s">
        <v>601</v>
      </c>
      <c r="D17" s="31">
        <v>115501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31.5" x14ac:dyDescent="0.3">
      <c r="A18" s="35">
        <v>6</v>
      </c>
      <c r="B18" s="84" t="s">
        <v>602</v>
      </c>
      <c r="C18" s="55" t="s">
        <v>603</v>
      </c>
      <c r="D18" s="31">
        <v>63421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604</v>
      </c>
      <c r="C19" s="55" t="s">
        <v>605</v>
      </c>
      <c r="D19" s="31">
        <v>55052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606</v>
      </c>
      <c r="C20" s="55" t="s">
        <v>607</v>
      </c>
      <c r="D20" s="31">
        <v>79434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608</v>
      </c>
      <c r="C21" s="55" t="s">
        <v>609</v>
      </c>
      <c r="D21" s="31">
        <v>36445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610</v>
      </c>
      <c r="C22" s="55" t="s">
        <v>611</v>
      </c>
      <c r="D22" s="31">
        <v>50459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612</v>
      </c>
      <c r="C23" s="55" t="s">
        <v>613</v>
      </c>
      <c r="D23" s="31">
        <v>30746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614</v>
      </c>
      <c r="C24" s="55" t="s">
        <v>615</v>
      </c>
      <c r="D24" s="31">
        <v>47799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616</v>
      </c>
      <c r="C25" s="55" t="s">
        <v>617</v>
      </c>
      <c r="D25" s="31">
        <v>27773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618</v>
      </c>
      <c r="C26" s="55" t="s">
        <v>619</v>
      </c>
      <c r="D26" s="31">
        <v>27601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620</v>
      </c>
      <c r="C27" s="55" t="s">
        <v>621</v>
      </c>
      <c r="D27" s="31">
        <v>19880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622</v>
      </c>
      <c r="C28" s="55" t="s">
        <v>623</v>
      </c>
      <c r="D28" s="31">
        <v>105565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624</v>
      </c>
      <c r="C29" s="55" t="s">
        <v>625</v>
      </c>
      <c r="D29" s="31">
        <v>58934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21" x14ac:dyDescent="0.3">
      <c r="A30" s="35">
        <v>18</v>
      </c>
      <c r="B30" s="84" t="s">
        <v>626</v>
      </c>
      <c r="C30" s="55" t="s">
        <v>627</v>
      </c>
      <c r="D30" s="31">
        <v>30298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628</v>
      </c>
      <c r="C31" s="55" t="s">
        <v>629</v>
      </c>
      <c r="D31" s="31">
        <v>28974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 t="s">
        <v>630</v>
      </c>
      <c r="C32" s="55" t="s">
        <v>631</v>
      </c>
      <c r="D32" s="31">
        <v>7406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4" s="1" customFormat="1" ht="14.5" x14ac:dyDescent="0.3">
      <c r="A33" s="35">
        <v>21</v>
      </c>
      <c r="B33" s="84" t="s">
        <v>632</v>
      </c>
      <c r="C33" s="55" t="s">
        <v>376</v>
      </c>
      <c r="D33" s="31">
        <v>39271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4" s="1" customFormat="1" ht="14.5" x14ac:dyDescent="0.3">
      <c r="A34" s="35">
        <v>22</v>
      </c>
      <c r="B34" s="84" t="s">
        <v>633</v>
      </c>
      <c r="C34" s="55" t="s">
        <v>634</v>
      </c>
      <c r="D34" s="31">
        <v>68056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4" s="1" customFormat="1" ht="14.5" x14ac:dyDescent="0.3">
      <c r="A35" s="35">
        <v>23</v>
      </c>
      <c r="B35" s="84" t="s">
        <v>635</v>
      </c>
      <c r="C35" s="55" t="s">
        <v>636</v>
      </c>
      <c r="D35" s="31">
        <v>41982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4" s="1" customFormat="1" ht="14.5" x14ac:dyDescent="0.3">
      <c r="A36" s="35">
        <v>24</v>
      </c>
      <c r="B36" s="84" t="s">
        <v>637</v>
      </c>
      <c r="C36" s="55" t="s">
        <v>638</v>
      </c>
      <c r="D36" s="31">
        <v>21482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4" s="1" customFormat="1" ht="14.5" x14ac:dyDescent="0.3">
      <c r="A37" s="35">
        <v>25</v>
      </c>
      <c r="B37" s="84" t="s">
        <v>639</v>
      </c>
      <c r="C37" s="55" t="s">
        <v>640</v>
      </c>
      <c r="D37" s="31">
        <v>4717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4" s="1" customFormat="1" ht="21" x14ac:dyDescent="0.3">
      <c r="A38" s="35">
        <v>26</v>
      </c>
      <c r="B38" s="84" t="s">
        <v>641</v>
      </c>
      <c r="C38" s="55" t="s">
        <v>642</v>
      </c>
      <c r="D38" s="31">
        <v>34629</v>
      </c>
      <c r="E38" s="32"/>
      <c r="F38" s="81">
        <f t="shared" si="3"/>
        <v>0</v>
      </c>
      <c r="G38" s="33"/>
      <c r="H38" s="81">
        <f t="shared" si="0"/>
        <v>0</v>
      </c>
      <c r="I38" s="37">
        <f t="shared" si="1"/>
        <v>0</v>
      </c>
      <c r="J38" s="38">
        <f t="shared" si="4"/>
        <v>0</v>
      </c>
      <c r="K38" s="92"/>
      <c r="L38" s="88">
        <f t="shared" si="2"/>
        <v>0</v>
      </c>
      <c r="M38" s="93"/>
      <c r="N38" s="38">
        <f t="shared" si="5"/>
        <v>0</v>
      </c>
    </row>
    <row r="39" spans="1:14" s="1" customFormat="1" ht="21" x14ac:dyDescent="0.3">
      <c r="A39" s="35">
        <v>27</v>
      </c>
      <c r="B39" s="84" t="s">
        <v>643</v>
      </c>
      <c r="C39" s="55" t="s">
        <v>644</v>
      </c>
      <c r="D39" s="31">
        <v>25777</v>
      </c>
      <c r="E39" s="32"/>
      <c r="F39" s="81">
        <f t="shared" si="3"/>
        <v>0</v>
      </c>
      <c r="G39" s="33"/>
      <c r="H39" s="81">
        <f t="shared" si="0"/>
        <v>0</v>
      </c>
      <c r="I39" s="37">
        <f t="shared" si="1"/>
        <v>0</v>
      </c>
      <c r="J39" s="38">
        <f t="shared" si="4"/>
        <v>0</v>
      </c>
      <c r="K39" s="92"/>
      <c r="L39" s="88">
        <f t="shared" si="2"/>
        <v>0</v>
      </c>
      <c r="M39" s="93"/>
      <c r="N39" s="38">
        <f t="shared" si="5"/>
        <v>0</v>
      </c>
    </row>
    <row r="40" spans="1:14" s="1" customFormat="1" ht="21" x14ac:dyDescent="0.3">
      <c r="A40" s="35">
        <v>28</v>
      </c>
      <c r="B40" s="84" t="s">
        <v>645</v>
      </c>
      <c r="C40" s="55" t="s">
        <v>646</v>
      </c>
      <c r="D40" s="31">
        <v>53416</v>
      </c>
      <c r="E40" s="32"/>
      <c r="F40" s="81">
        <f t="shared" si="3"/>
        <v>0</v>
      </c>
      <c r="G40" s="33"/>
      <c r="H40" s="81">
        <f t="shared" si="0"/>
        <v>0</v>
      </c>
      <c r="I40" s="37">
        <f t="shared" si="1"/>
        <v>0</v>
      </c>
      <c r="J40" s="38">
        <f t="shared" si="4"/>
        <v>0</v>
      </c>
      <c r="K40" s="92"/>
      <c r="L40" s="88">
        <f t="shared" si="2"/>
        <v>0</v>
      </c>
      <c r="M40" s="93"/>
      <c r="N40" s="38">
        <f t="shared" si="5"/>
        <v>0</v>
      </c>
    </row>
    <row r="41" spans="1:14" s="1" customFormat="1" ht="21" x14ac:dyDescent="0.3">
      <c r="A41" s="35">
        <v>29</v>
      </c>
      <c r="B41" s="84" t="s">
        <v>647</v>
      </c>
      <c r="C41" s="55" t="s">
        <v>648</v>
      </c>
      <c r="D41" s="31">
        <v>22548</v>
      </c>
      <c r="E41" s="32"/>
      <c r="F41" s="81">
        <f t="shared" si="3"/>
        <v>0</v>
      </c>
      <c r="G41" s="33"/>
      <c r="H41" s="81">
        <f t="shared" si="0"/>
        <v>0</v>
      </c>
      <c r="I41" s="37">
        <f t="shared" si="1"/>
        <v>0</v>
      </c>
      <c r="J41" s="38">
        <f t="shared" si="4"/>
        <v>0</v>
      </c>
      <c r="K41" s="92"/>
      <c r="L41" s="88">
        <f t="shared" si="2"/>
        <v>0</v>
      </c>
      <c r="M41" s="93"/>
      <c r="N41" s="38">
        <f t="shared" si="5"/>
        <v>0</v>
      </c>
    </row>
    <row r="42" spans="1:14" s="1" customFormat="1" ht="21" x14ac:dyDescent="0.3">
      <c r="A42" s="35">
        <v>30</v>
      </c>
      <c r="B42" s="84" t="s">
        <v>649</v>
      </c>
      <c r="C42" s="55" t="s">
        <v>650</v>
      </c>
      <c r="D42" s="31">
        <v>14403</v>
      </c>
      <c r="E42" s="32"/>
      <c r="F42" s="81">
        <f t="shared" si="3"/>
        <v>0</v>
      </c>
      <c r="G42" s="33"/>
      <c r="H42" s="81">
        <f t="shared" si="0"/>
        <v>0</v>
      </c>
      <c r="I42" s="37">
        <f t="shared" si="1"/>
        <v>0</v>
      </c>
      <c r="J42" s="38">
        <f t="shared" si="4"/>
        <v>0</v>
      </c>
      <c r="K42" s="92"/>
      <c r="L42" s="88">
        <f t="shared" si="2"/>
        <v>0</v>
      </c>
      <c r="M42" s="93"/>
      <c r="N42" s="38">
        <f t="shared" si="5"/>
        <v>0</v>
      </c>
    </row>
    <row r="43" spans="1:14" s="1" customFormat="1" ht="14.5" x14ac:dyDescent="0.3">
      <c r="A43" s="35">
        <v>31</v>
      </c>
      <c r="B43" s="84" t="s">
        <v>651</v>
      </c>
      <c r="C43" s="55" t="s">
        <v>652</v>
      </c>
      <c r="D43" s="31">
        <v>11617</v>
      </c>
      <c r="E43" s="32"/>
      <c r="F43" s="81">
        <f t="shared" si="3"/>
        <v>0</v>
      </c>
      <c r="G43" s="33"/>
      <c r="H43" s="81">
        <f t="shared" si="0"/>
        <v>0</v>
      </c>
      <c r="I43" s="37">
        <f t="shared" si="1"/>
        <v>0</v>
      </c>
      <c r="J43" s="38">
        <f t="shared" si="4"/>
        <v>0</v>
      </c>
      <c r="K43" s="92"/>
      <c r="L43" s="88">
        <f t="shared" si="2"/>
        <v>0</v>
      </c>
      <c r="M43" s="93"/>
      <c r="N43" s="38">
        <f t="shared" si="5"/>
        <v>0</v>
      </c>
    </row>
    <row r="44" spans="1:14" s="1" customFormat="1" ht="21" x14ac:dyDescent="0.3">
      <c r="A44" s="35">
        <v>32</v>
      </c>
      <c r="B44" s="84" t="s">
        <v>653</v>
      </c>
      <c r="C44" s="55" t="s">
        <v>654</v>
      </c>
      <c r="D44" s="31">
        <v>39462</v>
      </c>
      <c r="E44" s="32"/>
      <c r="F44" s="81">
        <f t="shared" si="3"/>
        <v>0</v>
      </c>
      <c r="G44" s="33"/>
      <c r="H44" s="81">
        <f t="shared" si="0"/>
        <v>0</v>
      </c>
      <c r="I44" s="37">
        <f t="shared" si="1"/>
        <v>0</v>
      </c>
      <c r="J44" s="38">
        <f t="shared" si="4"/>
        <v>0</v>
      </c>
      <c r="K44" s="92"/>
      <c r="L44" s="88">
        <f t="shared" si="2"/>
        <v>0</v>
      </c>
      <c r="M44" s="93"/>
      <c r="N44" s="38">
        <f t="shared" si="5"/>
        <v>0</v>
      </c>
    </row>
    <row r="45" spans="1:14" s="1" customFormat="1" ht="21" x14ac:dyDescent="0.3">
      <c r="A45" s="35">
        <v>33</v>
      </c>
      <c r="B45" s="84" t="s">
        <v>655</v>
      </c>
      <c r="C45" s="55" t="s">
        <v>656</v>
      </c>
      <c r="D45" s="31">
        <v>15041</v>
      </c>
      <c r="E45" s="32"/>
      <c r="F45" s="81">
        <f t="shared" si="3"/>
        <v>0</v>
      </c>
      <c r="G45" s="33"/>
      <c r="H45" s="81">
        <f t="shared" si="0"/>
        <v>0</v>
      </c>
      <c r="I45" s="37">
        <f t="shared" si="1"/>
        <v>0</v>
      </c>
      <c r="J45" s="38">
        <f t="shared" si="4"/>
        <v>0</v>
      </c>
      <c r="K45" s="92"/>
      <c r="L45" s="88">
        <f t="shared" si="2"/>
        <v>0</v>
      </c>
      <c r="M45" s="93"/>
      <c r="N45" s="38">
        <f t="shared" si="5"/>
        <v>0</v>
      </c>
    </row>
    <row r="46" spans="1:14" s="1" customFormat="1" ht="14.5" x14ac:dyDescent="0.3">
      <c r="A46" s="35">
        <v>34</v>
      </c>
      <c r="B46" s="84" t="s">
        <v>657</v>
      </c>
      <c r="C46" s="55" t="s">
        <v>658</v>
      </c>
      <c r="D46" s="31">
        <v>17412</v>
      </c>
      <c r="E46" s="32"/>
      <c r="F46" s="81">
        <f t="shared" si="3"/>
        <v>0</v>
      </c>
      <c r="G46" s="33"/>
      <c r="H46" s="81">
        <f t="shared" si="0"/>
        <v>0</v>
      </c>
      <c r="I46" s="37">
        <f t="shared" si="1"/>
        <v>0</v>
      </c>
      <c r="J46" s="38">
        <f t="shared" si="4"/>
        <v>0</v>
      </c>
      <c r="K46" s="92"/>
      <c r="L46" s="88">
        <f t="shared" si="2"/>
        <v>0</v>
      </c>
      <c r="M46" s="93"/>
      <c r="N46" s="38">
        <f t="shared" si="5"/>
        <v>0</v>
      </c>
    </row>
    <row r="47" spans="1:14" s="1" customFormat="1" ht="21" x14ac:dyDescent="0.3">
      <c r="A47" s="35">
        <v>35</v>
      </c>
      <c r="B47" s="84" t="s">
        <v>659</v>
      </c>
      <c r="C47" s="55" t="s">
        <v>660</v>
      </c>
      <c r="D47" s="31">
        <v>67898</v>
      </c>
      <c r="E47" s="32"/>
      <c r="F47" s="81">
        <f t="shared" si="3"/>
        <v>0</v>
      </c>
      <c r="G47" s="33"/>
      <c r="H47" s="81">
        <f t="shared" si="0"/>
        <v>0</v>
      </c>
      <c r="I47" s="37">
        <f t="shared" si="1"/>
        <v>0</v>
      </c>
      <c r="J47" s="38">
        <f t="shared" si="4"/>
        <v>0</v>
      </c>
      <c r="K47" s="92"/>
      <c r="L47" s="88">
        <f t="shared" si="2"/>
        <v>0</v>
      </c>
      <c r="M47" s="93"/>
      <c r="N47" s="38">
        <f t="shared" si="5"/>
        <v>0</v>
      </c>
    </row>
    <row r="48" spans="1:14" s="1" customFormat="1" ht="21" x14ac:dyDescent="0.3">
      <c r="A48" s="35">
        <v>36</v>
      </c>
      <c r="B48" s="84" t="s">
        <v>661</v>
      </c>
      <c r="C48" s="55" t="s">
        <v>662</v>
      </c>
      <c r="D48" s="31">
        <v>41722</v>
      </c>
      <c r="E48" s="32"/>
      <c r="F48" s="81">
        <f t="shared" si="3"/>
        <v>0</v>
      </c>
      <c r="G48" s="33"/>
      <c r="H48" s="81">
        <f t="shared" si="0"/>
        <v>0</v>
      </c>
      <c r="I48" s="37">
        <f t="shared" si="1"/>
        <v>0</v>
      </c>
      <c r="J48" s="38">
        <f t="shared" si="4"/>
        <v>0</v>
      </c>
      <c r="K48" s="92"/>
      <c r="L48" s="88">
        <f t="shared" si="2"/>
        <v>0</v>
      </c>
      <c r="M48" s="93"/>
      <c r="N48" s="38">
        <f t="shared" si="5"/>
        <v>0</v>
      </c>
    </row>
    <row r="49" spans="1:19" s="1" customFormat="1" ht="21" x14ac:dyDescent="0.3">
      <c r="A49" s="35">
        <v>37</v>
      </c>
      <c r="B49" s="84" t="s">
        <v>663</v>
      </c>
      <c r="C49" s="55" t="s">
        <v>664</v>
      </c>
      <c r="D49" s="31">
        <v>18953</v>
      </c>
      <c r="E49" s="32"/>
      <c r="F49" s="81">
        <f t="shared" si="3"/>
        <v>0</v>
      </c>
      <c r="G49" s="33"/>
      <c r="H49" s="81">
        <f t="shared" si="0"/>
        <v>0</v>
      </c>
      <c r="I49" s="37">
        <f t="shared" si="1"/>
        <v>0</v>
      </c>
      <c r="J49" s="38">
        <f t="shared" si="4"/>
        <v>0</v>
      </c>
      <c r="K49" s="92"/>
      <c r="L49" s="88">
        <f t="shared" si="2"/>
        <v>0</v>
      </c>
      <c r="M49" s="93"/>
      <c r="N49" s="38">
        <f t="shared" si="5"/>
        <v>0</v>
      </c>
    </row>
    <row r="50" spans="1:19" s="1" customFormat="1" ht="14.5" x14ac:dyDescent="0.3">
      <c r="A50" s="35">
        <v>38</v>
      </c>
      <c r="B50" s="84" t="s">
        <v>1554</v>
      </c>
      <c r="C50" s="55" t="s">
        <v>1555</v>
      </c>
      <c r="D50" s="31">
        <v>350000</v>
      </c>
      <c r="E50" s="32"/>
      <c r="F50" s="81">
        <f t="shared" si="3"/>
        <v>0</v>
      </c>
      <c r="G50" s="33"/>
      <c r="H50" s="81">
        <f t="shared" si="0"/>
        <v>0</v>
      </c>
      <c r="I50" s="37">
        <f t="shared" si="1"/>
        <v>0</v>
      </c>
      <c r="J50" s="38">
        <f t="shared" si="4"/>
        <v>0</v>
      </c>
      <c r="K50" s="92"/>
      <c r="L50" s="88">
        <f>K50*D50</f>
        <v>0</v>
      </c>
      <c r="M50" s="93"/>
      <c r="N50" s="38">
        <f t="shared" si="5"/>
        <v>0</v>
      </c>
    </row>
    <row r="51" spans="1:19" s="1" customFormat="1" ht="14.5" x14ac:dyDescent="0.3">
      <c r="A51" s="35">
        <v>39</v>
      </c>
      <c r="B51" s="84" t="s">
        <v>1556</v>
      </c>
      <c r="C51" s="55" t="s">
        <v>1557</v>
      </c>
      <c r="D51" s="31">
        <v>393110</v>
      </c>
      <c r="E51" s="32"/>
      <c r="F51" s="81">
        <f t="shared" si="3"/>
        <v>0</v>
      </c>
      <c r="G51" s="33"/>
      <c r="H51" s="81">
        <f t="shared" si="0"/>
        <v>0</v>
      </c>
      <c r="I51" s="37">
        <f t="shared" si="1"/>
        <v>0</v>
      </c>
      <c r="J51" s="38">
        <f t="shared" si="4"/>
        <v>0</v>
      </c>
      <c r="K51" s="92"/>
      <c r="L51" s="88">
        <f>K51*D51</f>
        <v>0</v>
      </c>
      <c r="M51" s="93"/>
      <c r="N51" s="38">
        <f t="shared" si="5"/>
        <v>0</v>
      </c>
    </row>
    <row r="52" spans="1:19" s="1" customFormat="1" ht="14.5" x14ac:dyDescent="0.3">
      <c r="A52" s="35">
        <v>40</v>
      </c>
      <c r="B52" s="84" t="s">
        <v>1558</v>
      </c>
      <c r="C52" s="55" t="s">
        <v>1559</v>
      </c>
      <c r="D52" s="31">
        <v>137340</v>
      </c>
      <c r="E52" s="32"/>
      <c r="F52" s="81">
        <f t="shared" si="3"/>
        <v>0</v>
      </c>
      <c r="G52" s="33"/>
      <c r="H52" s="81">
        <f t="shared" si="0"/>
        <v>0</v>
      </c>
      <c r="I52" s="37">
        <f t="shared" si="1"/>
        <v>0</v>
      </c>
      <c r="J52" s="38">
        <f t="shared" si="4"/>
        <v>0</v>
      </c>
      <c r="K52" s="92"/>
      <c r="L52" s="88">
        <f t="shared" si="2"/>
        <v>0</v>
      </c>
      <c r="M52" s="93"/>
      <c r="N52" s="38">
        <f t="shared" si="5"/>
        <v>0</v>
      </c>
    </row>
    <row r="53" spans="1:19" s="1" customFormat="1" ht="14.5" x14ac:dyDescent="0.3">
      <c r="A53" s="35">
        <v>80</v>
      </c>
      <c r="B53" s="84"/>
      <c r="C53" s="55"/>
      <c r="D53" s="31"/>
      <c r="E53" s="32"/>
      <c r="F53" s="81"/>
      <c r="G53" s="33"/>
      <c r="H53" s="81"/>
      <c r="I53" s="37"/>
      <c r="J53" s="38"/>
      <c r="K53" s="92"/>
      <c r="L53" s="88"/>
      <c r="M53" s="93"/>
      <c r="N53" s="38"/>
    </row>
    <row r="54" spans="1:19" s="1" customFormat="1" ht="14.5" x14ac:dyDescent="0.3">
      <c r="A54" s="35"/>
      <c r="B54" s="84"/>
      <c r="C54" s="55"/>
      <c r="D54" s="31"/>
      <c r="E54" s="32"/>
      <c r="F54" s="81"/>
      <c r="G54" s="33"/>
      <c r="H54" s="81"/>
      <c r="I54" s="37"/>
      <c r="J54" s="38"/>
      <c r="K54" s="92"/>
      <c r="L54" s="88"/>
      <c r="M54" s="93"/>
      <c r="N54" s="38"/>
    </row>
    <row r="55" spans="1:19" s="1" customFormat="1" ht="15" thickBot="1" x14ac:dyDescent="0.35">
      <c r="A55" s="35">
        <v>82</v>
      </c>
      <c r="B55" s="84"/>
      <c r="C55" s="34"/>
      <c r="D55" s="31"/>
      <c r="E55" s="32"/>
      <c r="F55" s="81"/>
      <c r="G55" s="33"/>
      <c r="H55" s="81"/>
      <c r="I55" s="37"/>
      <c r="J55" s="38"/>
      <c r="K55" s="92"/>
      <c r="L55" s="90"/>
      <c r="M55" s="94"/>
      <c r="N55" s="79"/>
    </row>
    <row r="56" spans="1:19" s="14" customFormat="1" ht="23.15" customHeight="1" thickBot="1" x14ac:dyDescent="0.35">
      <c r="A56" s="13"/>
      <c r="B56" s="29"/>
      <c r="C56" s="314" t="s">
        <v>1355</v>
      </c>
      <c r="D56" s="315"/>
      <c r="E56" s="36">
        <f t="shared" ref="E56:N56" si="6">SUM(E13:E55)</f>
        <v>0</v>
      </c>
      <c r="F56" s="36">
        <f t="shared" si="6"/>
        <v>0</v>
      </c>
      <c r="G56" s="36">
        <f t="shared" si="6"/>
        <v>0</v>
      </c>
      <c r="H56" s="36">
        <f t="shared" si="6"/>
        <v>0</v>
      </c>
      <c r="I56" s="36">
        <f t="shared" si="6"/>
        <v>0</v>
      </c>
      <c r="J56" s="36">
        <f t="shared" si="6"/>
        <v>0</v>
      </c>
      <c r="K56" s="77">
        <f t="shared" si="6"/>
        <v>0</v>
      </c>
      <c r="L56" s="36">
        <f t="shared" si="6"/>
        <v>0</v>
      </c>
      <c r="M56" s="77">
        <f t="shared" si="6"/>
        <v>0</v>
      </c>
      <c r="N56" s="36">
        <f t="shared" si="6"/>
        <v>0</v>
      </c>
    </row>
    <row r="57" spans="1:19" s="14" customFormat="1" ht="23.15" customHeight="1" x14ac:dyDescent="0.3">
      <c r="A57" s="20"/>
      <c r="B57" s="20"/>
      <c r="C57" s="62"/>
      <c r="D57" s="62"/>
      <c r="E57" s="63"/>
      <c r="F57" s="63"/>
      <c r="G57" s="63"/>
      <c r="H57" s="63"/>
      <c r="I57" s="63"/>
      <c r="J57" s="63"/>
      <c r="L57" s="60"/>
    </row>
    <row r="58" spans="1:19" s="14" customFormat="1" ht="23.15" customHeight="1" thickBot="1" x14ac:dyDescent="0.4">
      <c r="A58" s="20"/>
      <c r="B58" s="335" t="s">
        <v>1371</v>
      </c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287"/>
    </row>
    <row r="59" spans="1:19" s="14" customFormat="1" ht="23.15" customHeight="1" thickBot="1" x14ac:dyDescent="0.35">
      <c r="A59" s="20"/>
      <c r="B59" s="297" t="s">
        <v>1382</v>
      </c>
      <c r="C59" s="300" t="s">
        <v>1383</v>
      </c>
      <c r="D59" s="301"/>
      <c r="E59" s="306" t="s">
        <v>1384</v>
      </c>
      <c r="F59" s="307"/>
      <c r="G59" s="307"/>
      <c r="H59" s="307"/>
      <c r="I59" s="307"/>
      <c r="J59" s="307"/>
      <c r="K59" s="307"/>
      <c r="L59" s="307"/>
      <c r="M59" s="307"/>
      <c r="N59" s="308" t="s">
        <v>1370</v>
      </c>
      <c r="O59" s="309"/>
      <c r="P59" s="310"/>
      <c r="Q59" s="325">
        <v>2024</v>
      </c>
      <c r="R59" s="325"/>
      <c r="S59" s="326"/>
    </row>
    <row r="60" spans="1:19" s="14" customFormat="1" ht="23.15" customHeight="1" thickBot="1" x14ac:dyDescent="0.35">
      <c r="A60" s="20"/>
      <c r="B60" s="298"/>
      <c r="C60" s="302"/>
      <c r="D60" s="303"/>
      <c r="E60" s="329" t="s">
        <v>1367</v>
      </c>
      <c r="F60" s="325"/>
      <c r="G60" s="326"/>
      <c r="H60" s="329" t="s">
        <v>1366</v>
      </c>
      <c r="I60" s="325"/>
      <c r="J60" s="326"/>
      <c r="K60" s="308" t="s">
        <v>385</v>
      </c>
      <c r="L60" s="309"/>
      <c r="M60" s="310"/>
      <c r="N60" s="311"/>
      <c r="O60" s="312"/>
      <c r="P60" s="313"/>
      <c r="Q60" s="327"/>
      <c r="R60" s="327"/>
      <c r="S60" s="328"/>
    </row>
    <row r="61" spans="1:19" s="14" customFormat="1" ht="32" thickBot="1" x14ac:dyDescent="0.35">
      <c r="A61" s="20"/>
      <c r="B61" s="299"/>
      <c r="C61" s="304"/>
      <c r="D61" s="305"/>
      <c r="E61" s="71" t="s">
        <v>1368</v>
      </c>
      <c r="F61" s="71" t="s">
        <v>1437</v>
      </c>
      <c r="G61" s="71" t="s">
        <v>1379</v>
      </c>
      <c r="H61" s="71" t="s">
        <v>1368</v>
      </c>
      <c r="I61" s="71" t="s">
        <v>1437</v>
      </c>
      <c r="J61" s="71" t="s">
        <v>1379</v>
      </c>
      <c r="K61" s="71" t="s">
        <v>1368</v>
      </c>
      <c r="L61" s="71" t="s">
        <v>1437</v>
      </c>
      <c r="M61" s="71" t="s">
        <v>1379</v>
      </c>
      <c r="N61" s="42" t="s">
        <v>1368</v>
      </c>
      <c r="O61" s="128" t="s">
        <v>1437</v>
      </c>
      <c r="P61" s="68" t="s">
        <v>1379</v>
      </c>
      <c r="Q61" s="121" t="s">
        <v>1368</v>
      </c>
      <c r="R61" s="119" t="s">
        <v>1437</v>
      </c>
      <c r="S61" s="76" t="s">
        <v>1379</v>
      </c>
    </row>
    <row r="62" spans="1:19" s="14" customFormat="1" ht="24" x14ac:dyDescent="0.3">
      <c r="A62" s="20"/>
      <c r="B62" s="66" t="s">
        <v>1560</v>
      </c>
      <c r="C62" s="289" t="s">
        <v>1372</v>
      </c>
      <c r="D62" s="290"/>
      <c r="E62" s="82">
        <f>SUM(E13:E30)+E50+E51+E52</f>
        <v>0</v>
      </c>
      <c r="F62" s="82">
        <f>SUM(F13:F30)+F50+F51+F52</f>
        <v>0</v>
      </c>
      <c r="G62" s="125" t="e">
        <f>E62/$E$56</f>
        <v>#DIV/0!</v>
      </c>
      <c r="H62" s="82">
        <f>SUM(G13:G30)+G50+G51+G52</f>
        <v>0</v>
      </c>
      <c r="I62" s="82">
        <f>SUM(H13:H30)+H50+H51+H52</f>
        <v>0</v>
      </c>
      <c r="J62" s="147" t="e">
        <f>H62/$G$56</f>
        <v>#DIV/0!</v>
      </c>
      <c r="K62" s="82">
        <f>SUM(I13:I30)+I50+I51+I52</f>
        <v>0</v>
      </c>
      <c r="L62" s="82">
        <f>SUM(J13:J30)+J50+J51+J52</f>
        <v>0</v>
      </c>
      <c r="M62" s="125" t="e">
        <f>K62/$I$56</f>
        <v>#DIV/0!</v>
      </c>
      <c r="N62" s="131">
        <f>SUM(K13:K30)+K50+K51+K52</f>
        <v>0</v>
      </c>
      <c r="O62" s="131">
        <f>SUM(L13:L30)+L50+L51+L52</f>
        <v>0</v>
      </c>
      <c r="P62" s="125" t="e">
        <f>N62/$K$56</f>
        <v>#DIV/0!</v>
      </c>
      <c r="Q62" s="95">
        <f>SUM(M13:M30)+M50+M51+M52</f>
        <v>0</v>
      </c>
      <c r="R62" s="95">
        <f>SUM(N13:N30)+N50+N51+N52</f>
        <v>0</v>
      </c>
      <c r="S62" s="125" t="e">
        <f>Q62/$M$56</f>
        <v>#DIV/0!</v>
      </c>
    </row>
    <row r="63" spans="1:19" s="14" customFormat="1" ht="23.15" customHeight="1" x14ac:dyDescent="0.3">
      <c r="A63" s="20"/>
      <c r="B63" s="64" t="s">
        <v>1485</v>
      </c>
      <c r="C63" s="291" t="s">
        <v>1389</v>
      </c>
      <c r="D63" s="292"/>
      <c r="E63" s="73">
        <f>SUM(E34:E49)</f>
        <v>0</v>
      </c>
      <c r="F63" s="73">
        <f>SUM(F34:F49)</f>
        <v>0</v>
      </c>
      <c r="G63" s="126" t="e">
        <f t="shared" ref="G63:G64" si="7">E63/$E$56</f>
        <v>#DIV/0!</v>
      </c>
      <c r="H63" s="73">
        <f>SUM(G34:G49)</f>
        <v>0</v>
      </c>
      <c r="I63" s="73">
        <f>SUM(H34:H49)</f>
        <v>0</v>
      </c>
      <c r="J63" s="148" t="e">
        <f t="shared" ref="J63:J64" si="8">H63/$G$56</f>
        <v>#DIV/0!</v>
      </c>
      <c r="K63" s="73">
        <f>SUM(I34:I49)</f>
        <v>0</v>
      </c>
      <c r="L63" s="73">
        <f>SUM(J34:J49)</f>
        <v>0</v>
      </c>
      <c r="M63" s="126" t="e">
        <f t="shared" ref="M63:M64" si="9">K63/$I$56</f>
        <v>#DIV/0!</v>
      </c>
      <c r="N63" s="118">
        <f>SUM(K34:K49)</f>
        <v>0</v>
      </c>
      <c r="O63" s="118">
        <f>SUM(L34:L49)</f>
        <v>0</v>
      </c>
      <c r="P63" s="126" t="e">
        <f t="shared" ref="P63:P64" si="10">N63/$K$56</f>
        <v>#DIV/0!</v>
      </c>
      <c r="Q63" s="139">
        <f>SUM(M34:M49)</f>
        <v>0</v>
      </c>
      <c r="R63" s="139">
        <f>SUM(N34:N49)</f>
        <v>0</v>
      </c>
      <c r="S63" s="126" t="e">
        <f t="shared" ref="S63:S64" si="11">Q63/$M$56</f>
        <v>#DIV/0!</v>
      </c>
    </row>
    <row r="64" spans="1:19" s="14" customFormat="1" ht="23.15" customHeight="1" thickBot="1" x14ac:dyDescent="0.35">
      <c r="A64" s="20"/>
      <c r="B64" s="65" t="s">
        <v>1561</v>
      </c>
      <c r="C64" s="293" t="s">
        <v>1374</v>
      </c>
      <c r="D64" s="294"/>
      <c r="E64" s="74">
        <f>SUM(E31:E33)</f>
        <v>0</v>
      </c>
      <c r="F64" s="74">
        <f>SUM(F31:F33)</f>
        <v>0</v>
      </c>
      <c r="G64" s="127" t="e">
        <f t="shared" si="7"/>
        <v>#DIV/0!</v>
      </c>
      <c r="H64" s="74">
        <f>SUM(G31:G33)</f>
        <v>0</v>
      </c>
      <c r="I64" s="74">
        <f>SUM(H31:H33)</f>
        <v>0</v>
      </c>
      <c r="J64" s="149" t="e">
        <f t="shared" si="8"/>
        <v>#DIV/0!</v>
      </c>
      <c r="K64" s="74">
        <f>SUM(I31:I33)</f>
        <v>0</v>
      </c>
      <c r="L64" s="74">
        <f>SUM(J31:J33)</f>
        <v>0</v>
      </c>
      <c r="M64" s="127" t="e">
        <f t="shared" si="9"/>
        <v>#DIV/0!</v>
      </c>
      <c r="N64" s="132">
        <f>SUM(K31:K33)</f>
        <v>0</v>
      </c>
      <c r="O64" s="132">
        <f>SUM(L31:L33)</f>
        <v>0</v>
      </c>
      <c r="P64" s="127" t="e">
        <f t="shared" si="10"/>
        <v>#DIV/0!</v>
      </c>
      <c r="Q64" s="99">
        <f>SUM(M31:M33)</f>
        <v>0</v>
      </c>
      <c r="R64" s="99">
        <f>SUM(N31:N33)</f>
        <v>0</v>
      </c>
      <c r="S64" s="127" t="e">
        <f t="shared" si="11"/>
        <v>#DIV/0!</v>
      </c>
    </row>
    <row r="65" spans="1:19" s="17" customFormat="1" ht="12" x14ac:dyDescent="0.3">
      <c r="A65" s="15"/>
      <c r="B65" s="15"/>
      <c r="C65" s="25"/>
      <c r="D65" s="16"/>
      <c r="E65" s="16"/>
      <c r="F65" s="14"/>
      <c r="G65" s="14"/>
      <c r="H65" s="14"/>
      <c r="I65" s="14"/>
      <c r="J65" s="14"/>
      <c r="L65" s="61"/>
    </row>
    <row r="66" spans="1:19" s="17" customFormat="1" ht="13" x14ac:dyDescent="0.3">
      <c r="A66" s="51" t="s">
        <v>1362</v>
      </c>
      <c r="B66" s="52"/>
      <c r="C66" s="53"/>
      <c r="D66" s="54"/>
      <c r="E66" s="52" t="s">
        <v>575</v>
      </c>
      <c r="F66" s="245"/>
      <c r="G66" s="245"/>
      <c r="H66" s="245"/>
      <c r="L66" s="61"/>
    </row>
    <row r="67" spans="1:19" s="17" customFormat="1" ht="12" x14ac:dyDescent="0.3">
      <c r="C67" s="19"/>
      <c r="E67" s="245"/>
      <c r="F67" s="245"/>
      <c r="G67" s="245"/>
      <c r="H67" s="245"/>
      <c r="L67" s="61"/>
    </row>
    <row r="68" spans="1:19" s="17" customFormat="1" ht="12" x14ac:dyDescent="0.3">
      <c r="C68" s="19"/>
      <c r="E68" s="245"/>
      <c r="F68" s="246" t="s">
        <v>574</v>
      </c>
      <c r="G68" s="245"/>
      <c r="H68" s="245"/>
      <c r="L68" s="61"/>
    </row>
    <row r="69" spans="1:19" s="17" customFormat="1" ht="12" x14ac:dyDescent="0.3">
      <c r="A69" s="19"/>
      <c r="B69" s="19"/>
      <c r="C69" s="26"/>
      <c r="E69" s="247"/>
      <c r="F69" s="245" t="s">
        <v>775</v>
      </c>
      <c r="G69" s="245"/>
      <c r="H69" s="245"/>
      <c r="L69" s="61"/>
    </row>
    <row r="70" spans="1:19" x14ac:dyDescent="0.35">
      <c r="A70" s="20"/>
      <c r="B70" s="20"/>
      <c r="C70" s="27"/>
      <c r="D70" s="18"/>
      <c r="E70" s="18"/>
      <c r="F70" s="17" t="s">
        <v>1045</v>
      </c>
      <c r="G70" s="17"/>
      <c r="H70" s="17"/>
      <c r="I70" s="17"/>
      <c r="J70" s="17"/>
    </row>
    <row r="71" spans="1:19" s="7" customFormat="1" x14ac:dyDescent="0.35">
      <c r="A71" s="21"/>
      <c r="B71" s="21"/>
      <c r="C71" s="27"/>
      <c r="F71" s="6"/>
      <c r="G71" s="6"/>
      <c r="H71" s="6"/>
      <c r="I71" s="6"/>
      <c r="J71" s="6"/>
      <c r="K71" s="6"/>
      <c r="L71" s="59"/>
      <c r="M71" s="6"/>
      <c r="N71" s="6"/>
      <c r="O71" s="6"/>
      <c r="P71" s="6"/>
      <c r="Q71" s="6"/>
      <c r="R71" s="6"/>
      <c r="S71" s="6"/>
    </row>
    <row r="72" spans="1:19" s="7" customFormat="1" x14ac:dyDescent="0.35">
      <c r="A72" s="21"/>
      <c r="B72" s="21"/>
      <c r="C72" s="27"/>
      <c r="F72" s="6"/>
      <c r="G72" s="6"/>
      <c r="H72" s="6"/>
      <c r="I72" s="6"/>
      <c r="J72" s="6"/>
      <c r="K72" s="6"/>
      <c r="L72" s="59"/>
      <c r="M72" s="6"/>
      <c r="N72" s="6"/>
      <c r="O72" s="6"/>
      <c r="P72" s="6"/>
      <c r="Q72" s="6"/>
      <c r="R72" s="6"/>
      <c r="S72" s="6"/>
    </row>
    <row r="73" spans="1:19" s="7" customFormat="1" x14ac:dyDescent="0.35">
      <c r="A73" s="21"/>
      <c r="B73" s="21"/>
      <c r="C73" s="27"/>
      <c r="F73" s="6"/>
      <c r="G73" s="6"/>
      <c r="H73" s="6"/>
      <c r="I73" s="6"/>
      <c r="J73" s="6"/>
      <c r="K73" s="6"/>
      <c r="L73" s="59"/>
      <c r="M73" s="6"/>
      <c r="N73" s="6"/>
      <c r="O73" s="6"/>
      <c r="P73" s="6"/>
      <c r="Q73" s="6"/>
      <c r="R73" s="6"/>
      <c r="S73" s="6"/>
    </row>
    <row r="78" spans="1:19" s="7" customFormat="1" x14ac:dyDescent="0.35">
      <c r="A78" s="21"/>
      <c r="B78" s="21"/>
      <c r="C78" s="25"/>
      <c r="F78" s="6"/>
      <c r="G78" s="6"/>
      <c r="H78" s="6"/>
      <c r="I78" s="6"/>
      <c r="J78" s="6"/>
      <c r="K78" s="6"/>
      <c r="L78" s="59"/>
      <c r="M78" s="6"/>
      <c r="N78" s="6"/>
      <c r="O78" s="6"/>
      <c r="P78" s="6"/>
      <c r="Q78" s="6"/>
      <c r="R78" s="6"/>
      <c r="S78" s="6"/>
    </row>
    <row r="79" spans="1:19" s="7" customFormat="1" x14ac:dyDescent="0.35">
      <c r="A79" s="21"/>
      <c r="B79" s="21"/>
      <c r="C79" s="25"/>
      <c r="F79" s="6"/>
      <c r="G79" s="6"/>
      <c r="H79" s="6"/>
      <c r="I79" s="6"/>
      <c r="J79" s="6"/>
      <c r="K79" s="6"/>
      <c r="L79" s="59"/>
      <c r="M79" s="6"/>
      <c r="N79" s="6"/>
      <c r="O79" s="6"/>
      <c r="P79" s="6"/>
      <c r="Q79" s="6"/>
      <c r="R79" s="6"/>
      <c r="S79" s="6"/>
    </row>
    <row r="80" spans="1:19" s="7" customFormat="1" x14ac:dyDescent="0.35">
      <c r="A80" s="21"/>
      <c r="B80" s="21"/>
      <c r="C80" s="28"/>
      <c r="F80" s="6"/>
      <c r="G80" s="6"/>
      <c r="H80" s="6"/>
      <c r="I80" s="6"/>
      <c r="J80" s="6"/>
      <c r="K80" s="6"/>
      <c r="L80" s="59"/>
      <c r="M80" s="6"/>
      <c r="N80" s="6"/>
      <c r="O80" s="6"/>
      <c r="P80" s="6"/>
      <c r="Q80" s="6"/>
      <c r="R80" s="6"/>
      <c r="S80" s="6"/>
    </row>
    <row r="81" spans="1:19" s="7" customFormat="1" x14ac:dyDescent="0.35">
      <c r="A81" s="21"/>
      <c r="B81" s="21"/>
      <c r="C81" s="25"/>
      <c r="F81" s="6"/>
      <c r="G81" s="6"/>
      <c r="H81" s="6"/>
      <c r="I81" s="6"/>
      <c r="J81" s="6"/>
      <c r="K81" s="6"/>
      <c r="L81" s="59"/>
      <c r="M81" s="6"/>
      <c r="N81" s="6"/>
      <c r="O81" s="6"/>
      <c r="P81" s="6"/>
      <c r="Q81" s="6"/>
      <c r="R81" s="6"/>
      <c r="S81" s="6"/>
    </row>
  </sheetData>
  <sheetProtection algorithmName="SHA-512" hashValue="XnhANPc9fbLuC+XoLQzYeCNWYBde96fs6uohDLnMQWzyCR8grB2yXoFg4j6XbkJF5XFWZggMvFCCNhEn/G0MeA==" saltValue="ewoJGjES1YWHmOZ8w7SyVw==" spinCount="100000" sheet="1" formatRows="0" insertColumns="0"/>
  <mergeCells count="30">
    <mergeCell ref="Q59:S60"/>
    <mergeCell ref="E60:G60"/>
    <mergeCell ref="H60:J60"/>
    <mergeCell ref="K60:M60"/>
    <mergeCell ref="M9:N10"/>
    <mergeCell ref="E10:F10"/>
    <mergeCell ref="G10:H10"/>
    <mergeCell ref="I10:J10"/>
    <mergeCell ref="B58:N58"/>
    <mergeCell ref="B9:B11"/>
    <mergeCell ref="C9:C11"/>
    <mergeCell ref="D9:D11"/>
    <mergeCell ref="E9:J9"/>
    <mergeCell ref="K9:L10"/>
    <mergeCell ref="C62:D62"/>
    <mergeCell ref="C63:D63"/>
    <mergeCell ref="C64:D64"/>
    <mergeCell ref="O1:P1"/>
    <mergeCell ref="A6:N6"/>
    <mergeCell ref="B59:B61"/>
    <mergeCell ref="C59:D61"/>
    <mergeCell ref="E59:M59"/>
    <mergeCell ref="N59:P60"/>
    <mergeCell ref="C56:D56"/>
    <mergeCell ref="A9:A11"/>
    <mergeCell ref="A1:F1"/>
    <mergeCell ref="I1:J1"/>
    <mergeCell ref="C3:I3"/>
    <mergeCell ref="A5:J5"/>
    <mergeCell ref="A7:M7"/>
  </mergeCells>
  <hyperlinks>
    <hyperlink ref="O1:P1" location="'Почетна страна'!A31" display="Врати се на почетна страна" xr:uid="{830E485F-C4BC-4D90-B42A-DB6FE6E17C5D}"/>
  </hyperlinks>
  <pageMargins left="0.25" right="0.25" top="0.75" bottom="0.75" header="0.3" footer="0.3"/>
  <pageSetup paperSize="9" scale="79" orientation="landscape" r:id="rId1"/>
  <headerFooter alignWithMargins="0">
    <oddHeader>&amp;C&amp;P</oddHeader>
    <oddFooter>&amp;C&amp;8&amp;P</oddFooter>
  </headerFooter>
  <rowBreaks count="2" manualBreakCount="2">
    <brk id="29" max="18" man="1"/>
    <brk id="49" max="16383" man="1"/>
  </rowBreaks>
  <drawing r:id="rId2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3B92F-E652-49C7-AA6C-96865C7CBAC9}">
  <sheetPr>
    <tabColor theme="0" tint="-0.14999847407452621"/>
  </sheetPr>
  <dimension ref="A1:S68"/>
  <sheetViews>
    <sheetView zoomScaleNormal="100" workbookViewId="0">
      <selection activeCell="A7" sqref="A7:N7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1502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1501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665</v>
      </c>
      <c r="C13" s="55" t="s">
        <v>666</v>
      </c>
      <c r="D13" s="31">
        <v>79478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667</v>
      </c>
      <c r="C14" s="55" t="s">
        <v>668</v>
      </c>
      <c r="D14" s="31">
        <v>49830</v>
      </c>
      <c r="E14" s="32"/>
      <c r="F14" s="81">
        <f>E14*D14</f>
        <v>0</v>
      </c>
      <c r="G14" s="33"/>
      <c r="H14" s="81">
        <f t="shared" ref="H14:H31" si="0">G14*D14</f>
        <v>0</v>
      </c>
      <c r="I14" s="37">
        <f t="shared" ref="I14:I31" si="1">E14+G14</f>
        <v>0</v>
      </c>
      <c r="J14" s="38">
        <f>I14*D14</f>
        <v>0</v>
      </c>
      <c r="K14" s="92"/>
      <c r="L14" s="88">
        <f t="shared" ref="L14:L31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669</v>
      </c>
      <c r="C15" s="55" t="s">
        <v>609</v>
      </c>
      <c r="D15" s="31">
        <v>38819</v>
      </c>
      <c r="E15" s="32"/>
      <c r="F15" s="81">
        <f t="shared" ref="F15:F31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1" si="4">I15*D15</f>
        <v>0</v>
      </c>
      <c r="K15" s="92"/>
      <c r="L15" s="88">
        <f t="shared" si="2"/>
        <v>0</v>
      </c>
      <c r="M15" s="93"/>
      <c r="N15" s="38">
        <f t="shared" ref="N15:N31" si="5">M15*D15</f>
        <v>0</v>
      </c>
    </row>
    <row r="16" spans="1:16" s="1" customFormat="1" ht="14.5" x14ac:dyDescent="0.3">
      <c r="A16" s="35">
        <v>4</v>
      </c>
      <c r="B16" s="84" t="s">
        <v>670</v>
      </c>
      <c r="C16" s="55" t="s">
        <v>671</v>
      </c>
      <c r="D16" s="31">
        <v>29126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84" t="s">
        <v>672</v>
      </c>
      <c r="C17" s="55" t="s">
        <v>673</v>
      </c>
      <c r="D17" s="31">
        <v>21839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674</v>
      </c>
      <c r="C18" s="55" t="s">
        <v>675</v>
      </c>
      <c r="D18" s="31">
        <v>27145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84" t="s">
        <v>676</v>
      </c>
      <c r="C19" s="55" t="s">
        <v>677</v>
      </c>
      <c r="D19" s="31">
        <v>19611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678</v>
      </c>
      <c r="C20" s="55" t="s">
        <v>679</v>
      </c>
      <c r="D20" s="31">
        <v>9217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680</v>
      </c>
      <c r="C21" s="55" t="s">
        <v>681</v>
      </c>
      <c r="D21" s="31">
        <v>46573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682</v>
      </c>
      <c r="C22" s="55" t="s">
        <v>683</v>
      </c>
      <c r="D22" s="31">
        <v>31959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684</v>
      </c>
      <c r="C23" s="55" t="s">
        <v>685</v>
      </c>
      <c r="D23" s="31">
        <v>9813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686</v>
      </c>
      <c r="C24" s="55" t="s">
        <v>687</v>
      </c>
      <c r="D24" s="31">
        <v>62182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688</v>
      </c>
      <c r="C25" s="55" t="s">
        <v>689</v>
      </c>
      <c r="D25" s="31">
        <v>25351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21" x14ac:dyDescent="0.3">
      <c r="A26" s="35">
        <v>14</v>
      </c>
      <c r="B26" s="84" t="s">
        <v>690</v>
      </c>
      <c r="C26" s="55" t="s">
        <v>691</v>
      </c>
      <c r="D26" s="31">
        <v>33694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21" x14ac:dyDescent="0.3">
      <c r="A27" s="35">
        <v>15</v>
      </c>
      <c r="B27" s="84" t="s">
        <v>692</v>
      </c>
      <c r="C27" s="55" t="s">
        <v>693</v>
      </c>
      <c r="D27" s="31">
        <v>13614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694</v>
      </c>
      <c r="C28" s="55" t="s">
        <v>695</v>
      </c>
      <c r="D28" s="31">
        <v>21365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696</v>
      </c>
      <c r="C29" s="55" t="s">
        <v>697</v>
      </c>
      <c r="D29" s="31">
        <v>13856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698</v>
      </c>
      <c r="C30" s="55" t="s">
        <v>699</v>
      </c>
      <c r="D30" s="31">
        <v>8218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14.5" x14ac:dyDescent="0.3">
      <c r="A31" s="35">
        <v>19</v>
      </c>
      <c r="B31" s="84" t="s">
        <v>700</v>
      </c>
      <c r="C31" s="55" t="s">
        <v>701</v>
      </c>
      <c r="D31" s="31">
        <v>13748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1503</v>
      </c>
      <c r="C49" s="289" t="s">
        <v>1372</v>
      </c>
      <c r="D49" s="290"/>
      <c r="E49" s="82">
        <f>SUM(E13:E22)</f>
        <v>0</v>
      </c>
      <c r="F49" s="82">
        <f>SUM(F13:F22)</f>
        <v>0</v>
      </c>
      <c r="G49" s="125" t="e">
        <f>E49/$E$43</f>
        <v>#DIV/0!</v>
      </c>
      <c r="H49" s="82">
        <f>SUM(G13:G22)</f>
        <v>0</v>
      </c>
      <c r="I49" s="82">
        <f>SUM(H13:H22)</f>
        <v>0</v>
      </c>
      <c r="J49" s="147" t="e">
        <f>H49/$G$43</f>
        <v>#DIV/0!</v>
      </c>
      <c r="K49" s="82">
        <f>SUM(I13:I22)</f>
        <v>0</v>
      </c>
      <c r="L49" s="82">
        <f>SUM(J13:J22)</f>
        <v>0</v>
      </c>
      <c r="M49" s="125" t="e">
        <f>K49/$I$43</f>
        <v>#DIV/0!</v>
      </c>
      <c r="N49" s="131">
        <f>SUM(K13:K22)</f>
        <v>0</v>
      </c>
      <c r="O49" s="131">
        <f>SUM(L13:L22)</f>
        <v>0</v>
      </c>
      <c r="P49" s="125" t="e">
        <f>N49/$K$43</f>
        <v>#DIV/0!</v>
      </c>
      <c r="Q49" s="95">
        <f>SUM(M13:M22)</f>
        <v>0</v>
      </c>
      <c r="R49" s="95">
        <f>SUM(N13:N22)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1505</v>
      </c>
      <c r="C50" s="291" t="s">
        <v>1389</v>
      </c>
      <c r="D50" s="292"/>
      <c r="E50" s="73">
        <f>SUM(E24:E42)</f>
        <v>0</v>
      </c>
      <c r="F50" s="73">
        <f>SUM(F24:F42)</f>
        <v>0</v>
      </c>
      <c r="G50" s="126" t="e">
        <f t="shared" ref="G50:G51" si="7">E50/$E$43</f>
        <v>#DIV/0!</v>
      </c>
      <c r="H50" s="73">
        <f>SUM(G24:G42)</f>
        <v>0</v>
      </c>
      <c r="I50" s="73">
        <f>SUM(H24:H42)</f>
        <v>0</v>
      </c>
      <c r="J50" s="148" t="e">
        <f t="shared" ref="J50:J51" si="8">H50/$G$43</f>
        <v>#DIV/0!</v>
      </c>
      <c r="K50" s="73">
        <f>SUM(I24:I42)</f>
        <v>0</v>
      </c>
      <c r="L50" s="73">
        <f>SUM(J24:J42)</f>
        <v>0</v>
      </c>
      <c r="M50" s="126" t="e">
        <f t="shared" ref="M50:M51" si="9">K50/$I$43</f>
        <v>#DIV/0!</v>
      </c>
      <c r="N50" s="118">
        <f>SUM(K24:K42)</f>
        <v>0</v>
      </c>
      <c r="O50" s="118">
        <f>SUM(L24:L42)</f>
        <v>0</v>
      </c>
      <c r="P50" s="126" t="e">
        <f t="shared" ref="P50:P51" si="10">N50/$K$43</f>
        <v>#DIV/0!</v>
      </c>
      <c r="Q50" s="139">
        <f>SUM(M24:M42)</f>
        <v>0</v>
      </c>
      <c r="R50" s="139">
        <f>SUM(N24:N42)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1504</v>
      </c>
      <c r="C51" s="293" t="s">
        <v>1374</v>
      </c>
      <c r="D51" s="294"/>
      <c r="E51" s="74">
        <f>E23</f>
        <v>0</v>
      </c>
      <c r="F51" s="74">
        <f>F23</f>
        <v>0</v>
      </c>
      <c r="G51" s="127" t="e">
        <f t="shared" si="7"/>
        <v>#DIV/0!</v>
      </c>
      <c r="H51" s="74">
        <f>G23</f>
        <v>0</v>
      </c>
      <c r="I51" s="74">
        <f>H23</f>
        <v>0</v>
      </c>
      <c r="J51" s="149" t="e">
        <f t="shared" si="8"/>
        <v>#DIV/0!</v>
      </c>
      <c r="K51" s="74">
        <f>I23</f>
        <v>0</v>
      </c>
      <c r="L51" s="74">
        <f>J23</f>
        <v>0</v>
      </c>
      <c r="M51" s="127" t="e">
        <f t="shared" si="9"/>
        <v>#DIV/0!</v>
      </c>
      <c r="N51" s="132">
        <f>K23</f>
        <v>0</v>
      </c>
      <c r="O51" s="132">
        <f>L23</f>
        <v>0</v>
      </c>
      <c r="P51" s="127" t="e">
        <f t="shared" si="10"/>
        <v>#DIV/0!</v>
      </c>
      <c r="Q51" s="99">
        <f>M23</f>
        <v>0</v>
      </c>
      <c r="R51" s="99">
        <f>N23</f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nLWVYtAi2Y6x1O39lNM/FOFwJyNTLHfDFIDRuGJ1nsn9rI/UBZuIJNO87Z9IdAsflxuMvaQRP3bcr/zAO4hwJw==" saltValue="6RC9drn9YCGhWnyIq7/GXQ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21CC0148-0679-4B67-9BAC-7A1B82DE4EA4}"/>
  </hyperlinks>
  <pageMargins left="0.25" right="0.25" top="0.75" bottom="0.75" header="0.3" footer="0.3"/>
  <pageSetup paperSize="9" scale="79" orientation="landscape" r:id="rId1"/>
  <headerFooter alignWithMargins="0">
    <oddHeader>&amp;C&amp;P</oddHeader>
    <oddFooter>&amp;C&amp;8&amp;P</oddFooter>
  </headerFooter>
  <rowBreaks count="1" manualBreakCount="1">
    <brk id="33" max="18" man="1"/>
  </rowBreaks>
  <drawing r:id="rId2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49C0-C3C8-4B0A-ACD7-728B74B36A29}">
  <sheetPr>
    <tabColor theme="0" tint="-0.14999847407452621"/>
  </sheetPr>
  <dimension ref="A1:S68"/>
  <sheetViews>
    <sheetView zoomScaleNormal="100" workbookViewId="0">
      <selection activeCell="L3" sqref="L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1" width="9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6.816406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1509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1575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702</v>
      </c>
      <c r="C13" s="55" t="s">
        <v>703</v>
      </c>
      <c r="D13" s="31">
        <v>66094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31.5" x14ac:dyDescent="0.3">
      <c r="A14" s="35">
        <v>2</v>
      </c>
      <c r="B14" s="84" t="s">
        <v>704</v>
      </c>
      <c r="C14" s="55" t="s">
        <v>705</v>
      </c>
      <c r="D14" s="31">
        <v>121805</v>
      </c>
      <c r="E14" s="32"/>
      <c r="F14" s="81">
        <f>E14*D14</f>
        <v>0</v>
      </c>
      <c r="G14" s="33"/>
      <c r="H14" s="81">
        <f t="shared" ref="H14:H32" si="0">G14*D14</f>
        <v>0</v>
      </c>
      <c r="I14" s="37">
        <f t="shared" ref="I14:I32" si="1">E14+G14</f>
        <v>0</v>
      </c>
      <c r="J14" s="38">
        <f>I14*D14</f>
        <v>0</v>
      </c>
      <c r="K14" s="92"/>
      <c r="L14" s="88">
        <f t="shared" ref="L14:L32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706</v>
      </c>
      <c r="C15" s="55" t="s">
        <v>707</v>
      </c>
      <c r="D15" s="31">
        <v>64667</v>
      </c>
      <c r="E15" s="32"/>
      <c r="F15" s="81">
        <f t="shared" ref="F15:F32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2" si="4">I15*D15</f>
        <v>0</v>
      </c>
      <c r="K15" s="92"/>
      <c r="L15" s="88">
        <f t="shared" si="2"/>
        <v>0</v>
      </c>
      <c r="M15" s="93"/>
      <c r="N15" s="38">
        <f t="shared" ref="N15:N32" si="5">M15*D15</f>
        <v>0</v>
      </c>
    </row>
    <row r="16" spans="1:16" s="1" customFormat="1" ht="31.5" x14ac:dyDescent="0.3">
      <c r="A16" s="35">
        <v>4</v>
      </c>
      <c r="B16" s="84" t="s">
        <v>708</v>
      </c>
      <c r="C16" s="55" t="s">
        <v>709</v>
      </c>
      <c r="D16" s="31">
        <v>78622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31.5" x14ac:dyDescent="0.3">
      <c r="A17" s="35">
        <v>5</v>
      </c>
      <c r="B17" s="84" t="s">
        <v>710</v>
      </c>
      <c r="C17" s="55" t="s">
        <v>711</v>
      </c>
      <c r="D17" s="31">
        <v>71827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712</v>
      </c>
      <c r="C18" s="55" t="s">
        <v>377</v>
      </c>
      <c r="D18" s="31">
        <v>49399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713</v>
      </c>
      <c r="C19" s="55" t="s">
        <v>714</v>
      </c>
      <c r="D19" s="31">
        <v>91854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715</v>
      </c>
      <c r="C20" s="55" t="s">
        <v>378</v>
      </c>
      <c r="D20" s="31">
        <v>38461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716</v>
      </c>
      <c r="C21" s="55" t="s">
        <v>717</v>
      </c>
      <c r="D21" s="31">
        <v>32770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718</v>
      </c>
      <c r="C22" s="55" t="s">
        <v>379</v>
      </c>
      <c r="D22" s="31">
        <v>27871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719</v>
      </c>
      <c r="C23" s="55" t="s">
        <v>720</v>
      </c>
      <c r="D23" s="31">
        <v>20924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721</v>
      </c>
      <c r="C24" s="55" t="s">
        <v>722</v>
      </c>
      <c r="D24" s="31">
        <v>14181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723</v>
      </c>
      <c r="C25" s="55" t="s">
        <v>724</v>
      </c>
      <c r="D25" s="31">
        <v>8624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725</v>
      </c>
      <c r="C26" s="55" t="s">
        <v>726</v>
      </c>
      <c r="D26" s="31">
        <v>68801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21" x14ac:dyDescent="0.3">
      <c r="A27" s="35">
        <v>15</v>
      </c>
      <c r="B27" s="84" t="s">
        <v>727</v>
      </c>
      <c r="C27" s="55" t="s">
        <v>728</v>
      </c>
      <c r="D27" s="31">
        <v>9521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729</v>
      </c>
      <c r="C28" s="55" t="s">
        <v>730</v>
      </c>
      <c r="D28" s="31">
        <v>31373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731</v>
      </c>
      <c r="C29" s="55" t="s">
        <v>732</v>
      </c>
      <c r="D29" s="31">
        <v>26023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733</v>
      </c>
      <c r="C30" s="55" t="s">
        <v>734</v>
      </c>
      <c r="D30" s="31">
        <v>10465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21" x14ac:dyDescent="0.3">
      <c r="A31" s="35">
        <v>19</v>
      </c>
      <c r="B31" s="84" t="s">
        <v>735</v>
      </c>
      <c r="C31" s="55" t="s">
        <v>736</v>
      </c>
      <c r="D31" s="31">
        <v>12265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21" x14ac:dyDescent="0.3">
      <c r="A32" s="35">
        <v>20</v>
      </c>
      <c r="B32" s="84" t="s">
        <v>737</v>
      </c>
      <c r="C32" s="55" t="s">
        <v>738</v>
      </c>
      <c r="D32" s="31">
        <v>7070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1510</v>
      </c>
      <c r="C49" s="289" t="s">
        <v>1372</v>
      </c>
      <c r="D49" s="290"/>
      <c r="E49" s="82">
        <f>SUM(E13:E27)</f>
        <v>0</v>
      </c>
      <c r="F49" s="82">
        <f>SUM(F13:F27)</f>
        <v>0</v>
      </c>
      <c r="G49" s="125" t="e">
        <f>E49/$E$43</f>
        <v>#DIV/0!</v>
      </c>
      <c r="H49" s="82">
        <f>SUM(G13:G27)</f>
        <v>0</v>
      </c>
      <c r="I49" s="82">
        <f>SUM(H13:H27)</f>
        <v>0</v>
      </c>
      <c r="J49" s="147" t="e">
        <f>H49/$G$43</f>
        <v>#DIV/0!</v>
      </c>
      <c r="K49" s="82">
        <f>SUM(I13:I27)</f>
        <v>0</v>
      </c>
      <c r="L49" s="82">
        <f>SUM(J13:J27)</f>
        <v>0</v>
      </c>
      <c r="M49" s="125" t="e">
        <f>K49/$I$43</f>
        <v>#DIV/0!</v>
      </c>
      <c r="N49" s="131">
        <f>SUM(K13:K27)</f>
        <v>0</v>
      </c>
      <c r="O49" s="131">
        <f>SUM(L13:L27)</f>
        <v>0</v>
      </c>
      <c r="P49" s="125" t="e">
        <f>N49/$K$43</f>
        <v>#DIV/0!</v>
      </c>
      <c r="Q49" s="95">
        <f>SUM(M13:M27)</f>
        <v>0</v>
      </c>
      <c r="R49" s="95">
        <f>SUM(N13:N27)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1511</v>
      </c>
      <c r="C50" s="291" t="s">
        <v>1389</v>
      </c>
      <c r="D50" s="292"/>
      <c r="E50" s="73">
        <f>SUM(E28:E42)</f>
        <v>0</v>
      </c>
      <c r="F50" s="73">
        <f>SUM(F28:F42)</f>
        <v>0</v>
      </c>
      <c r="G50" s="126" t="e">
        <f t="shared" ref="G50:G51" si="7">E50/$E$43</f>
        <v>#DIV/0!</v>
      </c>
      <c r="H50" s="73">
        <f>SUM(G28:G42)</f>
        <v>0</v>
      </c>
      <c r="I50" s="73">
        <f>SUM(H28:H42)</f>
        <v>0</v>
      </c>
      <c r="J50" s="148" t="e">
        <f t="shared" ref="J50:J51" si="8">H50/$G$43</f>
        <v>#DIV/0!</v>
      </c>
      <c r="K50" s="73">
        <f>SUM(I28:I42)</f>
        <v>0</v>
      </c>
      <c r="L50" s="73">
        <f>SUM(J28:J42)</f>
        <v>0</v>
      </c>
      <c r="M50" s="126" t="e">
        <f t="shared" ref="M50:M51" si="9">K50/$I$43</f>
        <v>#DIV/0!</v>
      </c>
      <c r="N50" s="118">
        <f>SUM(K28:K42)</f>
        <v>0</v>
      </c>
      <c r="O50" s="118">
        <f>SUM(L28:L42)</f>
        <v>0</v>
      </c>
      <c r="P50" s="126" t="e">
        <f t="shared" ref="P50:P51" si="10">N50/$K$43</f>
        <v>#DIV/0!</v>
      </c>
      <c r="Q50" s="139">
        <f>SUM(M28:M42)</f>
        <v>0</v>
      </c>
      <c r="R50" s="139">
        <f>SUM(N28:N42)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zXA/FJorNRl/O6Y7Ho5Ksrkm1f3GecAkXxjV+HoqsbGGg+KlkiKjzVtjqgBfpGI7uaSGk5Txt+Ets1MJ6zfgLQ==" saltValue="lr/tO9LzcGh4RTbtPUKvxw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0D715AC4-3925-472C-A360-CB12F5503FA1}"/>
  </hyperlinks>
  <pageMargins left="0.25" right="0.25" top="0.75" bottom="0.75" header="0.3" footer="0.3"/>
  <pageSetup paperSize="9" scale="75" orientation="landscape" r:id="rId1"/>
  <headerFooter alignWithMargins="0">
    <oddHeader>&amp;C&amp;P</oddHeader>
    <oddFooter>&amp;C&amp;8&amp;P</oddFooter>
  </headerFooter>
  <rowBreaks count="2" manualBreakCount="2">
    <brk id="29" max="16383" man="1"/>
    <brk id="59" max="16383" man="1"/>
  </rowBreaks>
  <drawing r:id="rId2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FE8F4-E3F9-44C3-B424-62F9D8225728}">
  <sheetPr>
    <tabColor theme="0" tint="-0.14999847407452621"/>
  </sheetPr>
  <dimension ref="A1:S68"/>
  <sheetViews>
    <sheetView zoomScaleNormal="100" workbookViewId="0">
      <selection activeCell="I10" sqref="I10:J10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5429687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1512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1363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1513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739</v>
      </c>
      <c r="C13" s="55" t="s">
        <v>740</v>
      </c>
      <c r="D13" s="31">
        <v>62576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741</v>
      </c>
      <c r="C14" s="55" t="s">
        <v>742</v>
      </c>
      <c r="D14" s="31">
        <v>48946</v>
      </c>
      <c r="E14" s="32"/>
      <c r="F14" s="81">
        <f>E14*D14</f>
        <v>0</v>
      </c>
      <c r="G14" s="33"/>
      <c r="H14" s="81">
        <f t="shared" ref="H14:H29" si="0">G14*D14</f>
        <v>0</v>
      </c>
      <c r="I14" s="37">
        <f t="shared" ref="I14:I29" si="1">E14+G14</f>
        <v>0</v>
      </c>
      <c r="J14" s="38">
        <f>I14*D14</f>
        <v>0</v>
      </c>
      <c r="K14" s="92"/>
      <c r="L14" s="88">
        <f t="shared" ref="L14:L29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743</v>
      </c>
      <c r="C15" s="55" t="s">
        <v>744</v>
      </c>
      <c r="D15" s="31">
        <v>39731</v>
      </c>
      <c r="E15" s="32"/>
      <c r="F15" s="81">
        <f t="shared" ref="F15:F29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9" si="4">I15*D15</f>
        <v>0</v>
      </c>
      <c r="K15" s="92"/>
      <c r="L15" s="88">
        <f t="shared" si="2"/>
        <v>0</v>
      </c>
      <c r="M15" s="93"/>
      <c r="N15" s="38">
        <f t="shared" ref="N15:N29" si="5">M15*D15</f>
        <v>0</v>
      </c>
    </row>
    <row r="16" spans="1:16" s="1" customFormat="1" ht="21" x14ac:dyDescent="0.3">
      <c r="A16" s="35">
        <v>4</v>
      </c>
      <c r="B16" s="84" t="s">
        <v>745</v>
      </c>
      <c r="C16" s="55" t="s">
        <v>746</v>
      </c>
      <c r="D16" s="31">
        <v>25294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747</v>
      </c>
      <c r="C17" s="55" t="s">
        <v>748</v>
      </c>
      <c r="D17" s="31">
        <v>19326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749</v>
      </c>
      <c r="C18" s="55" t="s">
        <v>750</v>
      </c>
      <c r="D18" s="31">
        <v>28315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751</v>
      </c>
      <c r="C19" s="55" t="s">
        <v>752</v>
      </c>
      <c r="D19" s="31">
        <v>13158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753</v>
      </c>
      <c r="C20" s="55" t="s">
        <v>754</v>
      </c>
      <c r="D20" s="31">
        <v>7834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755</v>
      </c>
      <c r="C21" s="55" t="s">
        <v>756</v>
      </c>
      <c r="D21" s="31">
        <v>22379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757</v>
      </c>
      <c r="C22" s="55" t="s">
        <v>758</v>
      </c>
      <c r="D22" s="31">
        <v>19880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759</v>
      </c>
      <c r="C23" s="55" t="s">
        <v>760</v>
      </c>
      <c r="D23" s="31">
        <v>13361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761</v>
      </c>
      <c r="C24" s="55" t="s">
        <v>762</v>
      </c>
      <c r="D24" s="31">
        <v>8171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763</v>
      </c>
      <c r="C25" s="55" t="s">
        <v>764</v>
      </c>
      <c r="D25" s="31">
        <v>8563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765</v>
      </c>
      <c r="C26" s="55" t="s">
        <v>766</v>
      </c>
      <c r="D26" s="31">
        <v>7903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767</v>
      </c>
      <c r="C27" s="55" t="s">
        <v>380</v>
      </c>
      <c r="D27" s="31">
        <v>4768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768</v>
      </c>
      <c r="C28" s="55" t="s">
        <v>769</v>
      </c>
      <c r="D28" s="31">
        <v>9696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770</v>
      </c>
      <c r="C29" s="55" t="s">
        <v>771</v>
      </c>
      <c r="D29" s="31">
        <v>3739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1514</v>
      </c>
      <c r="C49" s="289" t="s">
        <v>1372</v>
      </c>
      <c r="D49" s="290"/>
      <c r="E49" s="82">
        <f>SUM(E13:E20)</f>
        <v>0</v>
      </c>
      <c r="F49" s="82">
        <f>SUM(F13:F20)</f>
        <v>0</v>
      </c>
      <c r="G49" s="125" t="e">
        <f>E49/$E$43</f>
        <v>#DIV/0!</v>
      </c>
      <c r="H49" s="82">
        <f>SUM(G13:G20)</f>
        <v>0</v>
      </c>
      <c r="I49" s="82">
        <f>SUM(H13:H20)</f>
        <v>0</v>
      </c>
      <c r="J49" s="147" t="e">
        <f>H49/$G$43</f>
        <v>#DIV/0!</v>
      </c>
      <c r="K49" s="82">
        <f>SUM(I13:I20)</f>
        <v>0</v>
      </c>
      <c r="L49" s="82">
        <f>SUM(J13:J20)</f>
        <v>0</v>
      </c>
      <c r="M49" s="125" t="e">
        <f>K49/$I$43</f>
        <v>#DIV/0!</v>
      </c>
      <c r="N49" s="131">
        <f>SUM(K13:K20)</f>
        <v>0</v>
      </c>
      <c r="O49" s="131">
        <f>SUM(L13:L20)</f>
        <v>0</v>
      </c>
      <c r="P49" s="125" t="e">
        <f>N49/$K$43</f>
        <v>#DIV/0!</v>
      </c>
      <c r="Q49" s="95">
        <f>SUM(M13:M20)</f>
        <v>0</v>
      </c>
      <c r="R49" s="95">
        <f>SUM(N13:N20)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1515</v>
      </c>
      <c r="C50" s="291" t="s">
        <v>1389</v>
      </c>
      <c r="D50" s="292"/>
      <c r="E50" s="73">
        <f>SUM(E21:E42)</f>
        <v>0</v>
      </c>
      <c r="F50" s="73">
        <f>SUM(F21:F42)</f>
        <v>0</v>
      </c>
      <c r="G50" s="126" t="e">
        <f t="shared" ref="G50:G51" si="7">E50/$E$43</f>
        <v>#DIV/0!</v>
      </c>
      <c r="H50" s="73">
        <f>SUM(G21:G42)</f>
        <v>0</v>
      </c>
      <c r="I50" s="73">
        <f>SUM(H21:H42)</f>
        <v>0</v>
      </c>
      <c r="J50" s="148" t="e">
        <f t="shared" ref="J50:J51" si="8">H50/$G$43</f>
        <v>#DIV/0!</v>
      </c>
      <c r="K50" s="73">
        <f>SUM(I21:I42)</f>
        <v>0</v>
      </c>
      <c r="L50" s="73">
        <f>SUM(J21:J42)</f>
        <v>0</v>
      </c>
      <c r="M50" s="126" t="e">
        <f t="shared" ref="M50:M51" si="9">K50/$I$43</f>
        <v>#DIV/0!</v>
      </c>
      <c r="N50" s="118">
        <f>SUM(K21:K42)</f>
        <v>0</v>
      </c>
      <c r="O50" s="118">
        <f>SUM(L21:L42)</f>
        <v>0</v>
      </c>
      <c r="P50" s="126" t="e">
        <f t="shared" ref="P50:P51" si="10">N50/$K$43</f>
        <v>#DIV/0!</v>
      </c>
      <c r="Q50" s="139">
        <f>SUM(M21:M42)</f>
        <v>0</v>
      </c>
      <c r="R50" s="139">
        <f>SUM(N21:N42)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SMd8K0ZGV8S5yx/7nSr7Ykmk5RTxbehkxkOj86OofsIHBtnIzrCvsT+0ZJS1Fk3cSpJ0PNr4MPaHzDbuvdeMcw==" saltValue="spPsl/q/VnYfIzEv18ICdg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6A0611EB-24E1-4341-809A-95F285DF6A87}"/>
  </hyperlinks>
  <pageMargins left="0.25" right="0.25" top="0.75" bottom="0.75" header="0.3" footer="0.3"/>
  <pageSetup paperSize="9" scale="81" orientation="landscape" r:id="rId1"/>
  <headerFooter alignWithMargins="0">
    <oddHeader>&amp;C&amp;P</oddHeader>
    <oddFooter>&amp;C&amp;8&amp;P</oddFooter>
  </headerFooter>
  <drawing r:id="rId2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2604-0146-46CC-AC62-D995424C663D}">
  <sheetPr>
    <tabColor theme="0" tint="-0.14999847407452621"/>
  </sheetPr>
  <dimension ref="A1:S68"/>
  <sheetViews>
    <sheetView zoomScaleNormal="100" workbookViewId="0">
      <selection activeCell="L3" sqref="L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1517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1516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31.5" x14ac:dyDescent="0.3">
      <c r="A13" s="35">
        <v>1</v>
      </c>
      <c r="B13" s="84" t="s">
        <v>772</v>
      </c>
      <c r="C13" s="55" t="s">
        <v>773</v>
      </c>
      <c r="D13" s="31">
        <v>35382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774</v>
      </c>
      <c r="C14" s="55" t="s">
        <v>776</v>
      </c>
      <c r="D14" s="31">
        <v>1124558.75</v>
      </c>
      <c r="E14" s="32"/>
      <c r="F14" s="81">
        <f>E14*D14</f>
        <v>0</v>
      </c>
      <c r="G14" s="33"/>
      <c r="H14" s="81">
        <f t="shared" ref="H14:H37" si="0">G14*D14</f>
        <v>0</v>
      </c>
      <c r="I14" s="37">
        <f t="shared" ref="I14:I37" si="1">E14+G14</f>
        <v>0</v>
      </c>
      <c r="J14" s="38">
        <f>I14*D14</f>
        <v>0</v>
      </c>
      <c r="K14" s="92"/>
      <c r="L14" s="88">
        <f t="shared" ref="L14:L37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777</v>
      </c>
      <c r="C15" s="55" t="s">
        <v>778</v>
      </c>
      <c r="D15" s="31">
        <v>230422</v>
      </c>
      <c r="E15" s="32"/>
      <c r="F15" s="81">
        <f t="shared" ref="F15:F37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7" si="4">I15*D15</f>
        <v>0</v>
      </c>
      <c r="K15" s="92"/>
      <c r="L15" s="88">
        <f t="shared" si="2"/>
        <v>0</v>
      </c>
      <c r="M15" s="93"/>
      <c r="N15" s="38">
        <f t="shared" ref="N15:N37" si="5">M15*D15</f>
        <v>0</v>
      </c>
    </row>
    <row r="16" spans="1:16" s="1" customFormat="1" ht="21" x14ac:dyDescent="0.3">
      <c r="A16" s="35">
        <v>4</v>
      </c>
      <c r="B16" s="84" t="s">
        <v>779</v>
      </c>
      <c r="C16" s="55" t="s">
        <v>780</v>
      </c>
      <c r="D16" s="31">
        <v>198743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781</v>
      </c>
      <c r="C17" s="55" t="s">
        <v>782</v>
      </c>
      <c r="D17" s="31">
        <v>136397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31.5" x14ac:dyDescent="0.3">
      <c r="A18" s="35">
        <v>6</v>
      </c>
      <c r="B18" s="84" t="s">
        <v>783</v>
      </c>
      <c r="C18" s="55" t="s">
        <v>784</v>
      </c>
      <c r="D18" s="31">
        <v>184343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31.5" x14ac:dyDescent="0.3">
      <c r="A19" s="35">
        <v>7</v>
      </c>
      <c r="B19" s="84" t="s">
        <v>785</v>
      </c>
      <c r="C19" s="55" t="s">
        <v>786</v>
      </c>
      <c r="D19" s="31">
        <v>52281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31.5" x14ac:dyDescent="0.3">
      <c r="A20" s="35">
        <v>8</v>
      </c>
      <c r="B20" s="84" t="s">
        <v>787</v>
      </c>
      <c r="C20" s="55" t="s">
        <v>788</v>
      </c>
      <c r="D20" s="31">
        <v>9504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31.5" x14ac:dyDescent="0.3">
      <c r="A21" s="35">
        <v>9</v>
      </c>
      <c r="B21" s="84" t="s">
        <v>789</v>
      </c>
      <c r="C21" s="55" t="s">
        <v>790</v>
      </c>
      <c r="D21" s="31">
        <v>15976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791</v>
      </c>
      <c r="C22" s="55" t="s">
        <v>792</v>
      </c>
      <c r="D22" s="31">
        <v>294624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 t="s">
        <v>793</v>
      </c>
      <c r="C23" s="55" t="s">
        <v>794</v>
      </c>
      <c r="D23" s="31">
        <v>271029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795</v>
      </c>
      <c r="C24" s="55" t="s">
        <v>796</v>
      </c>
      <c r="D24" s="31">
        <v>206415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84" t="s">
        <v>797</v>
      </c>
      <c r="C25" s="55" t="s">
        <v>798</v>
      </c>
      <c r="D25" s="31">
        <v>170171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799</v>
      </c>
      <c r="C26" s="55" t="s">
        <v>800</v>
      </c>
      <c r="D26" s="31">
        <v>156139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31.5" x14ac:dyDescent="0.3">
      <c r="A27" s="35">
        <v>15</v>
      </c>
      <c r="B27" s="84" t="s">
        <v>801</v>
      </c>
      <c r="C27" s="55" t="s">
        <v>802</v>
      </c>
      <c r="D27" s="31">
        <v>80163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803</v>
      </c>
      <c r="C28" s="55" t="s">
        <v>804</v>
      </c>
      <c r="D28" s="31">
        <v>47446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805</v>
      </c>
      <c r="C29" s="55" t="s">
        <v>806</v>
      </c>
      <c r="D29" s="31">
        <v>40746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31.5" x14ac:dyDescent="0.3">
      <c r="A30" s="35">
        <v>18</v>
      </c>
      <c r="B30" s="84" t="s">
        <v>807</v>
      </c>
      <c r="C30" s="55" t="s">
        <v>808</v>
      </c>
      <c r="D30" s="31">
        <v>103267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31.5" x14ac:dyDescent="0.3">
      <c r="A31" s="35">
        <v>19</v>
      </c>
      <c r="B31" s="84" t="s">
        <v>809</v>
      </c>
      <c r="C31" s="55" t="s">
        <v>810</v>
      </c>
      <c r="D31" s="31">
        <v>49220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21" x14ac:dyDescent="0.3">
      <c r="A32" s="35">
        <v>20</v>
      </c>
      <c r="B32" s="84" t="s">
        <v>811</v>
      </c>
      <c r="C32" s="55" t="s">
        <v>812</v>
      </c>
      <c r="D32" s="31">
        <v>18186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21" x14ac:dyDescent="0.3">
      <c r="A33" s="35">
        <v>21</v>
      </c>
      <c r="B33" s="84" t="s">
        <v>813</v>
      </c>
      <c r="C33" s="55" t="s">
        <v>814</v>
      </c>
      <c r="D33" s="31">
        <v>4591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9" s="1" customFormat="1" ht="31.5" x14ac:dyDescent="0.3">
      <c r="A34" s="35">
        <v>22</v>
      </c>
      <c r="B34" s="84" t="s">
        <v>815</v>
      </c>
      <c r="C34" s="55" t="s">
        <v>816</v>
      </c>
      <c r="D34" s="31">
        <v>60789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9" s="1" customFormat="1" ht="21" x14ac:dyDescent="0.3">
      <c r="A35" s="35">
        <v>23</v>
      </c>
      <c r="B35" s="84" t="s">
        <v>817</v>
      </c>
      <c r="C35" s="55" t="s">
        <v>818</v>
      </c>
      <c r="D35" s="31">
        <v>22730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9" s="1" customFormat="1" ht="21" x14ac:dyDescent="0.3">
      <c r="A36" s="35">
        <v>24</v>
      </c>
      <c r="B36" s="84" t="s">
        <v>819</v>
      </c>
      <c r="C36" s="55" t="s">
        <v>820</v>
      </c>
      <c r="D36" s="31">
        <v>9734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9" s="1" customFormat="1" ht="21" x14ac:dyDescent="0.3">
      <c r="A37" s="35">
        <v>25</v>
      </c>
      <c r="B37" s="84" t="s">
        <v>821</v>
      </c>
      <c r="C37" s="55" t="s">
        <v>822</v>
      </c>
      <c r="D37" s="31">
        <v>3933</v>
      </c>
      <c r="E37" s="32"/>
      <c r="F37" s="81">
        <f t="shared" si="3"/>
        <v>0</v>
      </c>
      <c r="G37" s="33"/>
      <c r="H37" s="81">
        <f t="shared" si="0"/>
        <v>0</v>
      </c>
      <c r="I37" s="37">
        <f t="shared" si="1"/>
        <v>0</v>
      </c>
      <c r="J37" s="38">
        <f t="shared" si="4"/>
        <v>0</v>
      </c>
      <c r="K37" s="92"/>
      <c r="L37" s="88">
        <f t="shared" si="2"/>
        <v>0</v>
      </c>
      <c r="M37" s="93"/>
      <c r="N37" s="38">
        <f t="shared" si="5"/>
        <v>0</v>
      </c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1518</v>
      </c>
      <c r="C49" s="289" t="s">
        <v>1372</v>
      </c>
      <c r="D49" s="290"/>
      <c r="E49" s="82">
        <f>SUM(E13:E19)</f>
        <v>0</v>
      </c>
      <c r="F49" s="82">
        <f>SUM(F13:F19)</f>
        <v>0</v>
      </c>
      <c r="G49" s="125" t="e">
        <f>E49/$E$43</f>
        <v>#DIV/0!</v>
      </c>
      <c r="H49" s="82">
        <f>SUM(G13:G19)</f>
        <v>0</v>
      </c>
      <c r="I49" s="82">
        <f>SUM(H13:H19)</f>
        <v>0</v>
      </c>
      <c r="J49" s="147" t="e">
        <f>H49/$G$43</f>
        <v>#DIV/0!</v>
      </c>
      <c r="K49" s="82">
        <f>SUM(I13:I19)</f>
        <v>0</v>
      </c>
      <c r="L49" s="82">
        <f>SUM(J13:J19)</f>
        <v>0</v>
      </c>
      <c r="M49" s="125" t="e">
        <f>K49/$I$43</f>
        <v>#DIV/0!</v>
      </c>
      <c r="N49" s="131">
        <f>SUM(K13:K19)</f>
        <v>0</v>
      </c>
      <c r="O49" s="131">
        <f>SUM(L13:L19)</f>
        <v>0</v>
      </c>
      <c r="P49" s="125" t="e">
        <f>N49/$K$43</f>
        <v>#DIV/0!</v>
      </c>
      <c r="Q49" s="95">
        <f>SUM(M13:M19)</f>
        <v>0</v>
      </c>
      <c r="R49" s="95">
        <f>SUM(N13:N19)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1519</v>
      </c>
      <c r="C50" s="291" t="s">
        <v>1389</v>
      </c>
      <c r="D50" s="292"/>
      <c r="E50" s="73">
        <f>SUM(E20:E42)</f>
        <v>0</v>
      </c>
      <c r="F50" s="73">
        <f>SUM(F20:F42)</f>
        <v>0</v>
      </c>
      <c r="G50" s="126" t="e">
        <f t="shared" ref="G50:G51" si="7">E50/$E$43</f>
        <v>#DIV/0!</v>
      </c>
      <c r="H50" s="73">
        <f>SUM(G20:G42)</f>
        <v>0</v>
      </c>
      <c r="I50" s="73">
        <f>SUM(H20:H42)</f>
        <v>0</v>
      </c>
      <c r="J50" s="148" t="e">
        <f t="shared" ref="J50:J51" si="8">H50/$G$43</f>
        <v>#DIV/0!</v>
      </c>
      <c r="K50" s="73">
        <f>SUM(I20:I42)</f>
        <v>0</v>
      </c>
      <c r="L50" s="73">
        <f>SUM(J20:J42)</f>
        <v>0</v>
      </c>
      <c r="M50" s="126" t="e">
        <f t="shared" ref="M50:M51" si="9">K50/$I$43</f>
        <v>#DIV/0!</v>
      </c>
      <c r="N50" s="118">
        <f>SUM(K20:K42)</f>
        <v>0</v>
      </c>
      <c r="O50" s="118">
        <f>SUM(L20:L42)</f>
        <v>0</v>
      </c>
      <c r="P50" s="126" t="e">
        <f t="shared" ref="P50:P51" si="10">N50/$K$43</f>
        <v>#DIV/0!</v>
      </c>
      <c r="Q50" s="139">
        <f>SUM(M20:M42)</f>
        <v>0</v>
      </c>
      <c r="R50" s="139">
        <f>SUM(N20:N42)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yZKH4UFRNe+7+0ZPLHqrhagNCCIhMoiVZDx1b8JN/16/gRKMI3B4ypGQ9Y38C/QD/Kv5FEavLbqst1IPnKaEDQ==" saltValue="s2KRpRNrjdVxIE1LYixvbg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745C45E3-50AA-47AE-BA0E-54C22E84F9B2}"/>
  </hyperlinks>
  <pageMargins left="0.23622047244094491" right="0.23622047244094491" top="0.74803149606299213" bottom="0.74803149606299213" header="0.31496062992125984" footer="0.31496062992125984"/>
  <pageSetup paperSize="9" scale="72" orientation="landscape" r:id="rId1"/>
  <headerFooter alignWithMargins="0">
    <oddHeader>&amp;C&amp;P</oddHeader>
    <oddFooter>&amp;C&amp;8&amp;P</oddFooter>
  </headerFooter>
  <rowBreaks count="1" manualBreakCount="1">
    <brk id="29" max="16383" man="1"/>
  </rowBreaks>
  <drawing r:id="rId2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028B-101A-49BB-9CA9-843369B77E51}">
  <sheetPr>
    <tabColor theme="0" tint="-0.14999847407452621"/>
  </sheetPr>
  <dimension ref="A1:S68"/>
  <sheetViews>
    <sheetView zoomScaleNormal="100" workbookViewId="0">
      <selection activeCell="A7" sqref="A7:N7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1520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1521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823</v>
      </c>
      <c r="C13" s="55" t="s">
        <v>824</v>
      </c>
      <c r="D13" s="31">
        <v>93784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825</v>
      </c>
      <c r="C14" s="55" t="s">
        <v>826</v>
      </c>
      <c r="D14" s="31">
        <v>115559</v>
      </c>
      <c r="E14" s="32"/>
      <c r="F14" s="81">
        <f>E14*D14</f>
        <v>0</v>
      </c>
      <c r="G14" s="33"/>
      <c r="H14" s="81">
        <f t="shared" ref="H14:H22" si="0">G14*D14</f>
        <v>0</v>
      </c>
      <c r="I14" s="37">
        <f t="shared" ref="I14:I22" si="1">E14+G14</f>
        <v>0</v>
      </c>
      <c r="J14" s="38">
        <f>I14*D14</f>
        <v>0</v>
      </c>
      <c r="K14" s="92"/>
      <c r="L14" s="88">
        <f t="shared" ref="L14:L22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827</v>
      </c>
      <c r="C15" s="55" t="s">
        <v>828</v>
      </c>
      <c r="D15" s="31">
        <v>24487</v>
      </c>
      <c r="E15" s="32"/>
      <c r="F15" s="81">
        <f t="shared" ref="F15:F22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2" si="4">I15*D15</f>
        <v>0</v>
      </c>
      <c r="K15" s="92"/>
      <c r="L15" s="88">
        <f t="shared" si="2"/>
        <v>0</v>
      </c>
      <c r="M15" s="93"/>
      <c r="N15" s="38">
        <f t="shared" ref="N15:N22" si="5">M15*D15</f>
        <v>0</v>
      </c>
    </row>
    <row r="16" spans="1:16" s="1" customFormat="1" ht="21" x14ac:dyDescent="0.3">
      <c r="A16" s="35">
        <v>4</v>
      </c>
      <c r="B16" s="84" t="s">
        <v>829</v>
      </c>
      <c r="C16" s="55" t="s">
        <v>830</v>
      </c>
      <c r="D16" s="31">
        <v>38142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831</v>
      </c>
      <c r="C17" s="55" t="s">
        <v>381</v>
      </c>
      <c r="D17" s="31">
        <v>28917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832</v>
      </c>
      <c r="C18" s="55" t="s">
        <v>382</v>
      </c>
      <c r="D18" s="31">
        <v>23774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833</v>
      </c>
      <c r="C19" s="55" t="s">
        <v>834</v>
      </c>
      <c r="D19" s="31">
        <v>39848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835</v>
      </c>
      <c r="C20" s="55" t="s">
        <v>836</v>
      </c>
      <c r="D20" s="31">
        <v>23768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837</v>
      </c>
      <c r="C21" s="55" t="s">
        <v>838</v>
      </c>
      <c r="D21" s="31">
        <v>13754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839</v>
      </c>
      <c r="C22" s="55" t="s">
        <v>840</v>
      </c>
      <c r="D22" s="31">
        <v>34411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84"/>
      <c r="C23" s="55"/>
      <c r="D23" s="31"/>
      <c r="E23" s="32"/>
      <c r="F23" s="81"/>
      <c r="G23" s="33"/>
      <c r="H23" s="81"/>
      <c r="I23" s="37"/>
      <c r="J23" s="38"/>
      <c r="K23" s="92"/>
      <c r="L23" s="88"/>
      <c r="M23" s="93"/>
      <c r="N23" s="38"/>
    </row>
    <row r="24" spans="1:14" s="1" customFormat="1" ht="14.5" x14ac:dyDescent="0.3">
      <c r="A24" s="35">
        <v>12</v>
      </c>
      <c r="B24" s="84"/>
      <c r="C24" s="55"/>
      <c r="D24" s="31"/>
      <c r="E24" s="32"/>
      <c r="F24" s="81"/>
      <c r="G24" s="33"/>
      <c r="H24" s="81"/>
      <c r="I24" s="37"/>
      <c r="J24" s="38"/>
      <c r="K24" s="92"/>
      <c r="L24" s="88"/>
      <c r="M24" s="93"/>
      <c r="N24" s="38"/>
    </row>
    <row r="25" spans="1:14" s="1" customFormat="1" ht="14.5" x14ac:dyDescent="0.3">
      <c r="A25" s="35">
        <v>13</v>
      </c>
      <c r="B25" s="84"/>
      <c r="C25" s="55"/>
      <c r="D25" s="31"/>
      <c r="E25" s="32"/>
      <c r="F25" s="81"/>
      <c r="G25" s="33"/>
      <c r="H25" s="81"/>
      <c r="I25" s="37"/>
      <c r="J25" s="38"/>
      <c r="K25" s="92"/>
      <c r="L25" s="88"/>
      <c r="M25" s="93"/>
      <c r="N25" s="38"/>
    </row>
    <row r="26" spans="1:14" s="1" customFormat="1" ht="14.5" x14ac:dyDescent="0.3">
      <c r="A26" s="35">
        <v>14</v>
      </c>
      <c r="B26" s="84"/>
      <c r="C26" s="55"/>
      <c r="D26" s="31"/>
      <c r="E26" s="32"/>
      <c r="F26" s="81"/>
      <c r="G26" s="33"/>
      <c r="H26" s="81"/>
      <c r="I26" s="37"/>
      <c r="J26" s="38"/>
      <c r="K26" s="92"/>
      <c r="L26" s="88"/>
      <c r="M26" s="93"/>
      <c r="N26" s="38"/>
    </row>
    <row r="27" spans="1:14" s="1" customFormat="1" ht="14.5" x14ac:dyDescent="0.3">
      <c r="A27" s="35">
        <v>15</v>
      </c>
      <c r="B27" s="84"/>
      <c r="C27" s="55"/>
      <c r="D27" s="31"/>
      <c r="E27" s="32"/>
      <c r="F27" s="81"/>
      <c r="G27" s="33"/>
      <c r="H27" s="81"/>
      <c r="I27" s="37"/>
      <c r="J27" s="38"/>
      <c r="K27" s="92"/>
      <c r="L27" s="88"/>
      <c r="M27" s="93"/>
      <c r="N27" s="38"/>
    </row>
    <row r="28" spans="1:14" s="1" customFormat="1" ht="14.5" x14ac:dyDescent="0.3">
      <c r="A28" s="35">
        <v>16</v>
      </c>
      <c r="B28" s="84"/>
      <c r="C28" s="55"/>
      <c r="D28" s="31"/>
      <c r="E28" s="32"/>
      <c r="F28" s="81"/>
      <c r="G28" s="33"/>
      <c r="H28" s="81"/>
      <c r="I28" s="37"/>
      <c r="J28" s="38"/>
      <c r="K28" s="92"/>
      <c r="L28" s="88"/>
      <c r="M28" s="93"/>
      <c r="N28" s="38"/>
    </row>
    <row r="29" spans="1:14" s="1" customFormat="1" ht="14.5" x14ac:dyDescent="0.3">
      <c r="A29" s="35">
        <v>17</v>
      </c>
      <c r="B29" s="84"/>
      <c r="C29" s="55"/>
      <c r="D29" s="31"/>
      <c r="E29" s="32"/>
      <c r="F29" s="81"/>
      <c r="G29" s="33"/>
      <c r="H29" s="81"/>
      <c r="I29" s="37"/>
      <c r="J29" s="38"/>
      <c r="K29" s="92"/>
      <c r="L29" s="88"/>
      <c r="M29" s="93"/>
      <c r="N29" s="38"/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1522</v>
      </c>
      <c r="C49" s="289" t="s">
        <v>1372</v>
      </c>
      <c r="D49" s="290"/>
      <c r="E49" s="82">
        <f>SUM(E13:E15)</f>
        <v>0</v>
      </c>
      <c r="F49" s="82">
        <f>SUM(F13:F15)</f>
        <v>0</v>
      </c>
      <c r="G49" s="125" t="e">
        <f>E49/$E$43</f>
        <v>#DIV/0!</v>
      </c>
      <c r="H49" s="82">
        <f>SUM(G13:G15)</f>
        <v>0</v>
      </c>
      <c r="I49" s="82">
        <f>SUM(H13:H15)</f>
        <v>0</v>
      </c>
      <c r="J49" s="147" t="e">
        <f>H49/$G$43</f>
        <v>#DIV/0!</v>
      </c>
      <c r="K49" s="82">
        <f>SUM(I13:I15)</f>
        <v>0</v>
      </c>
      <c r="L49" s="82">
        <f>SUM(J13:J15)</f>
        <v>0</v>
      </c>
      <c r="M49" s="125" t="e">
        <f>K49/$I$43</f>
        <v>#DIV/0!</v>
      </c>
      <c r="N49" s="131">
        <f>SUM(K13:K15)</f>
        <v>0</v>
      </c>
      <c r="O49" s="131">
        <f>SUM(L13:L15)</f>
        <v>0</v>
      </c>
      <c r="P49" s="125" t="e">
        <f>N49/$K$43</f>
        <v>#DIV/0!</v>
      </c>
      <c r="Q49" s="95">
        <f>SUM(M13:M15)</f>
        <v>0</v>
      </c>
      <c r="R49" s="95">
        <f>SUM(N13:N15)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1523</v>
      </c>
      <c r="C50" s="291" t="s">
        <v>1389</v>
      </c>
      <c r="D50" s="292"/>
      <c r="E50" s="73">
        <f>SUM(E16:E42)</f>
        <v>0</v>
      </c>
      <c r="F50" s="73">
        <f>SUM(F16:F42)</f>
        <v>0</v>
      </c>
      <c r="G50" s="126" t="e">
        <f t="shared" ref="G50:G51" si="7">E50/$E$43</f>
        <v>#DIV/0!</v>
      </c>
      <c r="H50" s="73">
        <f>SUM(G16:G42)</f>
        <v>0</v>
      </c>
      <c r="I50" s="73">
        <f>SUM(H16:H42)</f>
        <v>0</v>
      </c>
      <c r="J50" s="148" t="e">
        <f t="shared" ref="J50:J51" si="8">H50/$G$43</f>
        <v>#DIV/0!</v>
      </c>
      <c r="K50" s="73">
        <f>SUM(I16:I42)</f>
        <v>0</v>
      </c>
      <c r="L50" s="73">
        <f>SUM(J16:J42)</f>
        <v>0</v>
      </c>
      <c r="M50" s="126" t="e">
        <f t="shared" ref="M50:M51" si="9">K50/$I$43</f>
        <v>#DIV/0!</v>
      </c>
      <c r="N50" s="118">
        <f>SUM(K16:K42)</f>
        <v>0</v>
      </c>
      <c r="O50" s="118">
        <f>SUM(L16:L42)</f>
        <v>0</v>
      </c>
      <c r="P50" s="126" t="e">
        <f t="shared" ref="P50:P51" si="10">N50/$K$43</f>
        <v>#DIV/0!</v>
      </c>
      <c r="Q50" s="139">
        <f>SUM(M16:M42)</f>
        <v>0</v>
      </c>
      <c r="R50" s="139">
        <f>SUM(N16:N42)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V6tFDxHI5odY/SPqW7yotzoiLfvJQbx546kbKDvzaYjZxknz+YDvP2ghoGCDya1B/ejEolkkSYJ/JAGMpFfCrQ==" saltValue="w60Yaqwzx08rtF6z2uCtsQ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6A8511B4-31EA-41BE-8E57-C985B1AE03BD}"/>
  </hyperlink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2" max="18" man="1"/>
  </rowBreaks>
  <drawing r:id="rId2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519E-2284-484A-94D0-03ABC3194DA9}">
  <sheetPr>
    <tabColor theme="0" tint="-0.14999847407452621"/>
  </sheetPr>
  <dimension ref="A1:S68"/>
  <sheetViews>
    <sheetView zoomScaleNormal="100" workbookViewId="0">
      <selection activeCell="E13" sqref="E1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1524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1527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841</v>
      </c>
      <c r="C13" s="55" t="s">
        <v>842</v>
      </c>
      <c r="D13" s="31">
        <v>190008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843</v>
      </c>
      <c r="C14" s="55" t="s">
        <v>844</v>
      </c>
      <c r="D14" s="31">
        <v>135760</v>
      </c>
      <c r="E14" s="32"/>
      <c r="F14" s="81">
        <f>E14*D14</f>
        <v>0</v>
      </c>
      <c r="G14" s="33"/>
      <c r="H14" s="81">
        <f t="shared" ref="H14:H30" si="0">G14*D14</f>
        <v>0</v>
      </c>
      <c r="I14" s="37">
        <f t="shared" ref="I14:I30" si="1">E14+G14</f>
        <v>0</v>
      </c>
      <c r="J14" s="38">
        <f>I14*D14</f>
        <v>0</v>
      </c>
      <c r="K14" s="92"/>
      <c r="L14" s="88">
        <f t="shared" ref="L14:L30" si="2">K14*D14</f>
        <v>0</v>
      </c>
      <c r="M14" s="93"/>
      <c r="N14" s="38">
        <f>M14*D14</f>
        <v>0</v>
      </c>
    </row>
    <row r="15" spans="1:16" s="1" customFormat="1" ht="21" x14ac:dyDescent="0.3">
      <c r="A15" s="35">
        <v>3</v>
      </c>
      <c r="B15" s="84" t="s">
        <v>845</v>
      </c>
      <c r="C15" s="55" t="s">
        <v>846</v>
      </c>
      <c r="D15" s="31">
        <v>63161</v>
      </c>
      <c r="E15" s="32"/>
      <c r="F15" s="81">
        <f t="shared" ref="F15:F30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0" si="4">I15*D15</f>
        <v>0</v>
      </c>
      <c r="K15" s="92"/>
      <c r="L15" s="88">
        <f t="shared" si="2"/>
        <v>0</v>
      </c>
      <c r="M15" s="93"/>
      <c r="N15" s="38">
        <f t="shared" ref="N15:N21" si="5">M15*D15</f>
        <v>0</v>
      </c>
    </row>
    <row r="16" spans="1:16" s="1" customFormat="1" ht="21" x14ac:dyDescent="0.3">
      <c r="A16" s="35">
        <v>4</v>
      </c>
      <c r="B16" s="84" t="s">
        <v>847</v>
      </c>
      <c r="C16" s="55" t="s">
        <v>848</v>
      </c>
      <c r="D16" s="31">
        <v>47509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849</v>
      </c>
      <c r="C17" s="55" t="s">
        <v>850</v>
      </c>
      <c r="D17" s="31">
        <v>153521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851</v>
      </c>
      <c r="C18" s="55" t="s">
        <v>852</v>
      </c>
      <c r="D18" s="31">
        <v>50042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853</v>
      </c>
      <c r="C19" s="55" t="s">
        <v>854</v>
      </c>
      <c r="D19" s="31">
        <v>37750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855</v>
      </c>
      <c r="C20" s="55" t="s">
        <v>856</v>
      </c>
      <c r="D20" s="31">
        <v>28243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857</v>
      </c>
      <c r="C21" s="55" t="s">
        <v>858</v>
      </c>
      <c r="D21" s="31">
        <v>227557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859</v>
      </c>
      <c r="C22" s="55" t="s">
        <v>860</v>
      </c>
      <c r="D22" s="31">
        <v>216231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>M22*D22</f>
        <v>0</v>
      </c>
    </row>
    <row r="23" spans="1:14" s="1" customFormat="1" ht="14.5" x14ac:dyDescent="0.3">
      <c r="A23" s="35">
        <v>11</v>
      </c>
      <c r="B23" s="84" t="s">
        <v>861</v>
      </c>
      <c r="C23" s="55" t="s">
        <v>862</v>
      </c>
      <c r="D23" s="31">
        <v>205934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ref="N23:N30" si="6">M23*D23</f>
        <v>0</v>
      </c>
    </row>
    <row r="24" spans="1:14" s="1" customFormat="1" ht="14.5" x14ac:dyDescent="0.3">
      <c r="A24" s="35">
        <v>12</v>
      </c>
      <c r="B24" s="84" t="s">
        <v>863</v>
      </c>
      <c r="C24" s="55" t="s">
        <v>864</v>
      </c>
      <c r="D24" s="31">
        <v>214333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6"/>
        <v>0</v>
      </c>
    </row>
    <row r="25" spans="1:14" s="1" customFormat="1" ht="14.5" x14ac:dyDescent="0.3">
      <c r="A25" s="35">
        <v>13</v>
      </c>
      <c r="B25" s="84" t="s">
        <v>865</v>
      </c>
      <c r="C25" s="55" t="s">
        <v>866</v>
      </c>
      <c r="D25" s="31">
        <v>133502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6"/>
        <v>0</v>
      </c>
    </row>
    <row r="26" spans="1:14" s="1" customFormat="1" ht="14.5" x14ac:dyDescent="0.3">
      <c r="A26" s="35">
        <v>14</v>
      </c>
      <c r="B26" s="84" t="s">
        <v>867</v>
      </c>
      <c r="C26" s="55" t="s">
        <v>868</v>
      </c>
      <c r="D26" s="31">
        <v>104672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6"/>
        <v>0</v>
      </c>
    </row>
    <row r="27" spans="1:14" s="1" customFormat="1" ht="14.5" x14ac:dyDescent="0.3">
      <c r="A27" s="35">
        <v>15</v>
      </c>
      <c r="B27" s="84" t="s">
        <v>869</v>
      </c>
      <c r="C27" s="55" t="s">
        <v>870</v>
      </c>
      <c r="D27" s="31">
        <v>62530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6"/>
        <v>0</v>
      </c>
    </row>
    <row r="28" spans="1:14" s="1" customFormat="1" ht="14.5" x14ac:dyDescent="0.3">
      <c r="A28" s="35">
        <v>16</v>
      </c>
      <c r="B28" s="84" t="s">
        <v>871</v>
      </c>
      <c r="C28" s="55" t="s">
        <v>872</v>
      </c>
      <c r="D28" s="31">
        <v>59552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6"/>
        <v>0</v>
      </c>
    </row>
    <row r="29" spans="1:14" s="1" customFormat="1" ht="14.5" x14ac:dyDescent="0.3">
      <c r="A29" s="35">
        <v>17</v>
      </c>
      <c r="B29" s="84" t="s">
        <v>873</v>
      </c>
      <c r="C29" s="55" t="s">
        <v>874</v>
      </c>
      <c r="D29" s="31">
        <v>18951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6"/>
        <v>0</v>
      </c>
    </row>
    <row r="30" spans="1:14" s="1" customFormat="1" ht="14.5" x14ac:dyDescent="0.3">
      <c r="A30" s="35">
        <v>18</v>
      </c>
      <c r="B30" s="84" t="s">
        <v>875</v>
      </c>
      <c r="C30" s="55" t="s">
        <v>876</v>
      </c>
      <c r="D30" s="31">
        <v>22037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6"/>
        <v>0</v>
      </c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7">SUM(E13:E42)</f>
        <v>0</v>
      </c>
      <c r="F43" s="36">
        <f t="shared" si="7"/>
        <v>0</v>
      </c>
      <c r="G43" s="36">
        <f t="shared" si="7"/>
        <v>0</v>
      </c>
      <c r="H43" s="36">
        <f t="shared" si="7"/>
        <v>0</v>
      </c>
      <c r="I43" s="36">
        <f t="shared" si="7"/>
        <v>0</v>
      </c>
      <c r="J43" s="36">
        <f t="shared" si="7"/>
        <v>0</v>
      </c>
      <c r="K43" s="77">
        <f t="shared" si="7"/>
        <v>0</v>
      </c>
      <c r="L43" s="36">
        <f t="shared" si="7"/>
        <v>0</v>
      </c>
      <c r="M43" s="77">
        <f t="shared" si="7"/>
        <v>0</v>
      </c>
      <c r="N43" s="36">
        <f t="shared" si="7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1525</v>
      </c>
      <c r="C49" s="289" t="s">
        <v>1372</v>
      </c>
      <c r="D49" s="290"/>
      <c r="E49" s="82">
        <f>SUM(E13:E20)</f>
        <v>0</v>
      </c>
      <c r="F49" s="82">
        <f>SUM(F13:F20)</f>
        <v>0</v>
      </c>
      <c r="G49" s="125" t="e">
        <f>E49/$E$43</f>
        <v>#DIV/0!</v>
      </c>
      <c r="H49" s="82">
        <f>SUM(G13:G20)</f>
        <v>0</v>
      </c>
      <c r="I49" s="82">
        <f>SUM(H13:H20)</f>
        <v>0</v>
      </c>
      <c r="J49" s="147" t="e">
        <f>H49/$G$43</f>
        <v>#DIV/0!</v>
      </c>
      <c r="K49" s="82">
        <f>SUM(I13:I20)</f>
        <v>0</v>
      </c>
      <c r="L49" s="82">
        <f>SUM(J13:J20)</f>
        <v>0</v>
      </c>
      <c r="M49" s="125" t="e">
        <f>K49/$I$43</f>
        <v>#DIV/0!</v>
      </c>
      <c r="N49" s="131">
        <f>SUM(K13:K20)</f>
        <v>0</v>
      </c>
      <c r="O49" s="131">
        <f>SUM(L13:L20)</f>
        <v>0</v>
      </c>
      <c r="P49" s="125" t="e">
        <f>N49/$K$43</f>
        <v>#DIV/0!</v>
      </c>
      <c r="Q49" s="95">
        <f>SUM(M13:M20)</f>
        <v>0</v>
      </c>
      <c r="R49" s="95">
        <f>SUM(N13:N20)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1526</v>
      </c>
      <c r="C50" s="291" t="s">
        <v>1389</v>
      </c>
      <c r="D50" s="292"/>
      <c r="E50" s="73">
        <f>SUM(E21:E42)</f>
        <v>0</v>
      </c>
      <c r="F50" s="73">
        <f>SUM(F21:F42)</f>
        <v>0</v>
      </c>
      <c r="G50" s="126" t="e">
        <f t="shared" ref="G50:G51" si="8">E50/$E$43</f>
        <v>#DIV/0!</v>
      </c>
      <c r="H50" s="73">
        <f>SUM(G21:G42)</f>
        <v>0</v>
      </c>
      <c r="I50" s="73">
        <f>SUM(H21:H42)</f>
        <v>0</v>
      </c>
      <c r="J50" s="148" t="e">
        <f t="shared" ref="J50:J51" si="9">H50/$G$43</f>
        <v>#DIV/0!</v>
      </c>
      <c r="K50" s="73">
        <f>SUM(I21:I42)</f>
        <v>0</v>
      </c>
      <c r="L50" s="73">
        <f>SUM(J21:J42)</f>
        <v>0</v>
      </c>
      <c r="M50" s="126" t="e">
        <f t="shared" ref="M50:M51" si="10">K50/$I$43</f>
        <v>#DIV/0!</v>
      </c>
      <c r="N50" s="118">
        <f>SUM(K21:K42)</f>
        <v>0</v>
      </c>
      <c r="O50" s="118">
        <f>SUM(L21:L42)</f>
        <v>0</v>
      </c>
      <c r="P50" s="126" t="e">
        <f t="shared" ref="P50:P51" si="11">N50/$K$43</f>
        <v>#DIV/0!</v>
      </c>
      <c r="Q50" s="139">
        <f>SUM(M21:M42)</f>
        <v>0</v>
      </c>
      <c r="R50" s="139">
        <f>SUM(N21:N42)</f>
        <v>0</v>
      </c>
      <c r="S50" s="126" t="e">
        <f t="shared" ref="S50:S51" si="12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8"/>
        <v>#DIV/0!</v>
      </c>
      <c r="H51" s="74">
        <v>0</v>
      </c>
      <c r="I51" s="74">
        <v>0</v>
      </c>
      <c r="J51" s="149" t="e">
        <f t="shared" si="9"/>
        <v>#DIV/0!</v>
      </c>
      <c r="K51" s="74">
        <v>0</v>
      </c>
      <c r="L51" s="74">
        <v>0</v>
      </c>
      <c r="M51" s="127" t="e">
        <f t="shared" si="10"/>
        <v>#DIV/0!</v>
      </c>
      <c r="N51" s="132">
        <v>0</v>
      </c>
      <c r="O51" s="132">
        <v>0</v>
      </c>
      <c r="P51" s="127" t="e">
        <f t="shared" si="11"/>
        <v>#DIV/0!</v>
      </c>
      <c r="Q51" s="99">
        <v>0</v>
      </c>
      <c r="R51" s="99">
        <v>0</v>
      </c>
      <c r="S51" s="127" t="e">
        <f t="shared" si="12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naR1c7od52fpmhCFY9TA5ya2gdbQh+LbbRd/Lh5Jq9EADYPGYp/Csu5Q/hQ9+yFQZutzWMlQssh+bn1nLKPEgA==" saltValue="3D5KERPGP2iJmqnP4+GtrA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4C81BD10-3861-4C39-BED5-ED841E02A0F4}"/>
  </hyperlink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2" max="18" man="1"/>
  </rowBreaks>
  <drawing r:id="rId2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F6AE-A4F3-4C66-9252-5D833C4B486B}">
  <sheetPr>
    <tabColor theme="0" tint="-0.14999847407452621"/>
  </sheetPr>
  <dimension ref="A1:S68"/>
  <sheetViews>
    <sheetView zoomScaleNormal="100" workbookViewId="0">
      <selection activeCell="O3" sqref="O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1528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1529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877</v>
      </c>
      <c r="C13" s="55" t="s">
        <v>878</v>
      </c>
      <c r="D13" s="31">
        <v>6181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879</v>
      </c>
      <c r="C14" s="55" t="s">
        <v>880</v>
      </c>
      <c r="D14" s="31">
        <v>500483</v>
      </c>
      <c r="E14" s="32"/>
      <c r="F14" s="81">
        <f>E14*D14</f>
        <v>0</v>
      </c>
      <c r="G14" s="33"/>
      <c r="H14" s="81">
        <f t="shared" ref="H14:H29" si="0">G14*D14</f>
        <v>0</v>
      </c>
      <c r="I14" s="37">
        <f t="shared" ref="I14:I29" si="1">E14+G14</f>
        <v>0</v>
      </c>
      <c r="J14" s="38">
        <f>I14*D14</f>
        <v>0</v>
      </c>
      <c r="K14" s="92"/>
      <c r="L14" s="88">
        <f t="shared" ref="L14:L29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881</v>
      </c>
      <c r="C15" s="55" t="s">
        <v>882</v>
      </c>
      <c r="D15" s="31">
        <v>77339</v>
      </c>
      <c r="E15" s="32"/>
      <c r="F15" s="81">
        <f t="shared" ref="F15:F29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9" si="4">I15*D15</f>
        <v>0</v>
      </c>
      <c r="K15" s="92"/>
      <c r="L15" s="88">
        <f t="shared" si="2"/>
        <v>0</v>
      </c>
      <c r="M15" s="93"/>
      <c r="N15" s="38">
        <f t="shared" ref="N15:N29" si="5">M15*D15</f>
        <v>0</v>
      </c>
    </row>
    <row r="16" spans="1:16" s="1" customFormat="1" ht="21" x14ac:dyDescent="0.3">
      <c r="A16" s="35">
        <v>4</v>
      </c>
      <c r="B16" s="84" t="s">
        <v>883</v>
      </c>
      <c r="C16" s="55" t="s">
        <v>884</v>
      </c>
      <c r="D16" s="31">
        <v>43557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885</v>
      </c>
      <c r="C17" s="55" t="s">
        <v>886</v>
      </c>
      <c r="D17" s="31">
        <v>359667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887</v>
      </c>
      <c r="C18" s="55" t="s">
        <v>888</v>
      </c>
      <c r="D18" s="31">
        <v>76174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889</v>
      </c>
      <c r="C19" s="55" t="s">
        <v>890</v>
      </c>
      <c r="D19" s="31">
        <v>51691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84" t="s">
        <v>891</v>
      </c>
      <c r="C20" s="55" t="s">
        <v>892</v>
      </c>
      <c r="D20" s="31">
        <v>81073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893</v>
      </c>
      <c r="C21" s="55" t="s">
        <v>894</v>
      </c>
      <c r="D21" s="31">
        <v>54027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84" t="s">
        <v>895</v>
      </c>
      <c r="C22" s="55" t="s">
        <v>896</v>
      </c>
      <c r="D22" s="31">
        <v>26635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897</v>
      </c>
      <c r="C23" s="55" t="s">
        <v>898</v>
      </c>
      <c r="D23" s="31">
        <v>22250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899</v>
      </c>
      <c r="C24" s="55" t="s">
        <v>900</v>
      </c>
      <c r="D24" s="31">
        <v>44914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901</v>
      </c>
      <c r="C25" s="55" t="s">
        <v>902</v>
      </c>
      <c r="D25" s="31">
        <v>22874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 t="s">
        <v>903</v>
      </c>
      <c r="C26" s="55" t="s">
        <v>904</v>
      </c>
      <c r="D26" s="31">
        <v>26601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905</v>
      </c>
      <c r="C27" s="55" t="s">
        <v>906</v>
      </c>
      <c r="D27" s="31">
        <v>18778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21" x14ac:dyDescent="0.3">
      <c r="A28" s="35">
        <v>16</v>
      </c>
      <c r="B28" s="84" t="s">
        <v>907</v>
      </c>
      <c r="C28" s="55" t="s">
        <v>908</v>
      </c>
      <c r="D28" s="31">
        <v>43293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21" x14ac:dyDescent="0.3">
      <c r="A29" s="35">
        <v>17</v>
      </c>
      <c r="B29" s="84" t="s">
        <v>909</v>
      </c>
      <c r="C29" s="55" t="s">
        <v>910</v>
      </c>
      <c r="D29" s="31">
        <v>25608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1530</v>
      </c>
      <c r="C49" s="289" t="s">
        <v>1372</v>
      </c>
      <c r="D49" s="290"/>
      <c r="E49" s="82">
        <f>SUM(E17:E19)</f>
        <v>0</v>
      </c>
      <c r="F49" s="82">
        <f>SUM(F17:F19)</f>
        <v>0</v>
      </c>
      <c r="G49" s="125" t="e">
        <f>E49/$E$43</f>
        <v>#DIV/0!</v>
      </c>
      <c r="H49" s="82">
        <f>SUM(G17:G19)</f>
        <v>0</v>
      </c>
      <c r="I49" s="82">
        <f>SUM(H17:H19)</f>
        <v>0</v>
      </c>
      <c r="J49" s="147" t="e">
        <f>H49/$G$43</f>
        <v>#DIV/0!</v>
      </c>
      <c r="K49" s="82">
        <f>SUM(I17:I19)</f>
        <v>0</v>
      </c>
      <c r="L49" s="82">
        <f>SUM(J17:J19)</f>
        <v>0</v>
      </c>
      <c r="M49" s="125" t="e">
        <f>K49/$I$43</f>
        <v>#DIV/0!</v>
      </c>
      <c r="N49" s="131">
        <f>SUM(K17:K19)</f>
        <v>0</v>
      </c>
      <c r="O49" s="131">
        <f>SUM(L17:L19)</f>
        <v>0</v>
      </c>
      <c r="P49" s="125" t="e">
        <f>N49/$K$43</f>
        <v>#DIV/0!</v>
      </c>
      <c r="Q49" s="95">
        <f>SUM(M17:M19)</f>
        <v>0</v>
      </c>
      <c r="R49" s="95">
        <f>SUM(N17:N19)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1531</v>
      </c>
      <c r="C50" s="291" t="s">
        <v>1389</v>
      </c>
      <c r="D50" s="292"/>
      <c r="E50" s="73">
        <f>SUM(E13:E42)-E17-E18-E19</f>
        <v>0</v>
      </c>
      <c r="F50" s="73">
        <f>SUM(F13:F42)-F17-F18-F19</f>
        <v>0</v>
      </c>
      <c r="G50" s="126" t="e">
        <f t="shared" ref="G50:G51" si="7">E50/$E$43</f>
        <v>#DIV/0!</v>
      </c>
      <c r="H50" s="73">
        <f>SUM(G13:G42)-G17-G18-G19</f>
        <v>0</v>
      </c>
      <c r="I50" s="73">
        <f>SUM(H13:H42)-H17-H18-H19</f>
        <v>0</v>
      </c>
      <c r="J50" s="148" t="e">
        <f t="shared" ref="J50:J51" si="8">H50/$G$43</f>
        <v>#DIV/0!</v>
      </c>
      <c r="K50" s="73">
        <f>SUM(I13:I42)-I17-I18-I19</f>
        <v>0</v>
      </c>
      <c r="L50" s="73">
        <f>SUM(J13:J42)-J17-J18-J19</f>
        <v>0</v>
      </c>
      <c r="M50" s="126" t="e">
        <f t="shared" ref="M50:M51" si="9">K50/$I$43</f>
        <v>#DIV/0!</v>
      </c>
      <c r="N50" s="118">
        <f>SUM(K13:K42)-K17-K18-K19</f>
        <v>0</v>
      </c>
      <c r="O50" s="118">
        <f>SUM(L13:L42)-L17-L18-L19</f>
        <v>0</v>
      </c>
      <c r="P50" s="126" t="e">
        <f t="shared" ref="P50:P51" si="10">N50/$K$43</f>
        <v>#DIV/0!</v>
      </c>
      <c r="Q50" s="139">
        <f>SUM(M13:M42)-M17-M18-M19</f>
        <v>0</v>
      </c>
      <c r="R50" s="139">
        <f>SUM(N13:N42)-N17-N18-N19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xjTaaHJKXklxYXo7BLEUhuO+fMxLrv3v/AYh9qsBnTR1xW6yNMv7Pj8kzrjGvgr38q43NV2nlzoqs4AWQYYzEA==" saltValue="+VSH+lL6vTuH0B3maIgBfw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A7AFA812-806A-4E04-9987-CB400CE494E3}"/>
  </hyperlink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2" max="18" man="1"/>
  </rowBreaks>
  <drawing r:id="rId2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8D28A-1A83-4A4A-AFC1-B417B12FF978}">
  <sheetPr>
    <tabColor theme="0" tint="-0.14999847407452621"/>
  </sheetPr>
  <dimension ref="A1:S68"/>
  <sheetViews>
    <sheetView zoomScaleNormal="100" workbookViewId="0">
      <selection activeCell="C3" sqref="C3:I3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1532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1535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911</v>
      </c>
      <c r="C13" s="55" t="s">
        <v>912</v>
      </c>
      <c r="D13" s="31">
        <v>3915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913</v>
      </c>
      <c r="C14" s="55" t="s">
        <v>914</v>
      </c>
      <c r="D14" s="31">
        <v>3266</v>
      </c>
      <c r="E14" s="32"/>
      <c r="F14" s="81">
        <f>E14*D14</f>
        <v>0</v>
      </c>
      <c r="G14" s="33"/>
      <c r="H14" s="81">
        <f t="shared" ref="H14:H25" si="0">G14*D14</f>
        <v>0</v>
      </c>
      <c r="I14" s="37">
        <f t="shared" ref="I14:I25" si="1">E14+G14</f>
        <v>0</v>
      </c>
      <c r="J14" s="38">
        <f>I14*D14</f>
        <v>0</v>
      </c>
      <c r="K14" s="92"/>
      <c r="L14" s="88">
        <f t="shared" ref="L14:L25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915</v>
      </c>
      <c r="C15" s="55" t="s">
        <v>916</v>
      </c>
      <c r="D15" s="31">
        <v>42271</v>
      </c>
      <c r="E15" s="32"/>
      <c r="F15" s="81">
        <f t="shared" ref="F15:F25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5" si="4">I15*D15</f>
        <v>0</v>
      </c>
      <c r="K15" s="92"/>
      <c r="L15" s="88">
        <f t="shared" si="2"/>
        <v>0</v>
      </c>
      <c r="M15" s="93"/>
      <c r="N15" s="38">
        <f t="shared" ref="N15:N25" si="5">M15*D15</f>
        <v>0</v>
      </c>
    </row>
    <row r="16" spans="1:16" s="1" customFormat="1" ht="14.5" x14ac:dyDescent="0.3">
      <c r="A16" s="35">
        <v>4</v>
      </c>
      <c r="B16" s="84" t="s">
        <v>917</v>
      </c>
      <c r="C16" s="55" t="s">
        <v>918</v>
      </c>
      <c r="D16" s="31">
        <v>32433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31.5" x14ac:dyDescent="0.3">
      <c r="A17" s="35">
        <v>5</v>
      </c>
      <c r="B17" s="84" t="s">
        <v>919</v>
      </c>
      <c r="C17" s="55" t="s">
        <v>920</v>
      </c>
      <c r="D17" s="31">
        <v>44514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31.5" x14ac:dyDescent="0.3">
      <c r="A18" s="35">
        <v>6</v>
      </c>
      <c r="B18" s="84" t="s">
        <v>921</v>
      </c>
      <c r="C18" s="55" t="s">
        <v>922</v>
      </c>
      <c r="D18" s="31">
        <v>32639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923</v>
      </c>
      <c r="C19" s="55" t="s">
        <v>924</v>
      </c>
      <c r="D19" s="31">
        <v>43162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925</v>
      </c>
      <c r="C20" s="55" t="s">
        <v>926</v>
      </c>
      <c r="D20" s="31">
        <v>31365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 t="s">
        <v>927</v>
      </c>
      <c r="C21" s="55" t="s">
        <v>928</v>
      </c>
      <c r="D21" s="31">
        <v>20161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929</v>
      </c>
      <c r="C22" s="55" t="s">
        <v>930</v>
      </c>
      <c r="D22" s="31">
        <v>16452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931</v>
      </c>
      <c r="C23" s="55" t="s">
        <v>932</v>
      </c>
      <c r="D23" s="31">
        <v>49984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14.5" x14ac:dyDescent="0.3">
      <c r="A24" s="35">
        <v>12</v>
      </c>
      <c r="B24" s="84" t="s">
        <v>933</v>
      </c>
      <c r="C24" s="55" t="s">
        <v>934</v>
      </c>
      <c r="D24" s="31">
        <v>19228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14.5" x14ac:dyDescent="0.3">
      <c r="A25" s="35">
        <v>13</v>
      </c>
      <c r="B25" s="84" t="s">
        <v>935</v>
      </c>
      <c r="C25" s="55" t="s">
        <v>936</v>
      </c>
      <c r="D25" s="31">
        <v>42793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84"/>
      <c r="C26" s="55"/>
      <c r="D26" s="31"/>
      <c r="E26" s="32"/>
      <c r="F26" s="81"/>
      <c r="G26" s="33"/>
      <c r="H26" s="81"/>
      <c r="I26" s="37"/>
      <c r="J26" s="38"/>
      <c r="K26" s="92"/>
      <c r="L26" s="88"/>
      <c r="M26" s="93"/>
      <c r="N26" s="38"/>
    </row>
    <row r="27" spans="1:14" s="1" customFormat="1" ht="14.5" x14ac:dyDescent="0.3">
      <c r="A27" s="35">
        <v>15</v>
      </c>
      <c r="B27" s="84"/>
      <c r="C27" s="55"/>
      <c r="D27" s="31"/>
      <c r="E27" s="32"/>
      <c r="F27" s="81"/>
      <c r="G27" s="33"/>
      <c r="H27" s="81"/>
      <c r="I27" s="37"/>
      <c r="J27" s="38"/>
      <c r="K27" s="92"/>
      <c r="L27" s="88"/>
      <c r="M27" s="93"/>
      <c r="N27" s="38"/>
    </row>
    <row r="28" spans="1:14" s="1" customFormat="1" ht="14.5" x14ac:dyDescent="0.3">
      <c r="A28" s="35">
        <v>16</v>
      </c>
      <c r="B28" s="84"/>
      <c r="C28" s="55"/>
      <c r="D28" s="31"/>
      <c r="E28" s="32"/>
      <c r="F28" s="81"/>
      <c r="G28" s="33"/>
      <c r="H28" s="81"/>
      <c r="I28" s="37"/>
      <c r="J28" s="38"/>
      <c r="K28" s="92"/>
      <c r="L28" s="88"/>
      <c r="M28" s="93"/>
      <c r="N28" s="38"/>
    </row>
    <row r="29" spans="1:14" s="1" customFormat="1" ht="14.5" x14ac:dyDescent="0.3">
      <c r="A29" s="35">
        <v>17</v>
      </c>
      <c r="B29" s="84"/>
      <c r="C29" s="55"/>
      <c r="D29" s="31"/>
      <c r="E29" s="32"/>
      <c r="F29" s="81"/>
      <c r="G29" s="33"/>
      <c r="H29" s="81"/>
      <c r="I29" s="37"/>
      <c r="J29" s="38"/>
      <c r="K29" s="92"/>
      <c r="L29" s="88"/>
      <c r="M29" s="93"/>
      <c r="N29" s="38"/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1424</v>
      </c>
      <c r="C49" s="289" t="s">
        <v>1372</v>
      </c>
      <c r="D49" s="290"/>
      <c r="E49" s="82">
        <v>0</v>
      </c>
      <c r="F49" s="82">
        <v>0</v>
      </c>
      <c r="G49" s="125" t="e">
        <f>E49/$E$43</f>
        <v>#DIV/0!</v>
      </c>
      <c r="H49" s="82">
        <v>0</v>
      </c>
      <c r="I49" s="82">
        <v>0</v>
      </c>
      <c r="J49" s="147" t="e">
        <f>H49/$G$43</f>
        <v>#DIV/0!</v>
      </c>
      <c r="K49" s="82">
        <v>0</v>
      </c>
      <c r="L49" s="82">
        <v>0</v>
      </c>
      <c r="M49" s="125" t="e">
        <f>K49/$I$43</f>
        <v>#DIV/0!</v>
      </c>
      <c r="N49" s="131">
        <v>0</v>
      </c>
      <c r="O49" s="131">
        <v>0</v>
      </c>
      <c r="P49" s="125" t="e">
        <f>N49/$K$43</f>
        <v>#DIV/0!</v>
      </c>
      <c r="Q49" s="95">
        <v>0</v>
      </c>
      <c r="R49" s="95"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1533</v>
      </c>
      <c r="C50" s="291" t="s">
        <v>1389</v>
      </c>
      <c r="D50" s="292"/>
      <c r="E50" s="73">
        <f>SUM(E14:E42)</f>
        <v>0</v>
      </c>
      <c r="F50" s="73">
        <f>SUM(F14:F42)</f>
        <v>0</v>
      </c>
      <c r="G50" s="126" t="e">
        <f t="shared" ref="G50:G51" si="7">E50/$E$43</f>
        <v>#DIV/0!</v>
      </c>
      <c r="H50" s="73">
        <f>SUM(G14:G42)</f>
        <v>0</v>
      </c>
      <c r="I50" s="73">
        <f>SUM(H14:H42)</f>
        <v>0</v>
      </c>
      <c r="J50" s="148" t="e">
        <f t="shared" ref="J50:J51" si="8">H50/$G$43</f>
        <v>#DIV/0!</v>
      </c>
      <c r="K50" s="73">
        <f>SUM(I14:I42)</f>
        <v>0</v>
      </c>
      <c r="L50" s="73">
        <f>SUM(J14:J42)</f>
        <v>0</v>
      </c>
      <c r="M50" s="126" t="e">
        <f t="shared" ref="M50:M51" si="9">K50/$I$43</f>
        <v>#DIV/0!</v>
      </c>
      <c r="N50" s="118">
        <f>SUM(K14:K42)</f>
        <v>0</v>
      </c>
      <c r="O50" s="118">
        <f>SUM(L14:L42)</f>
        <v>0</v>
      </c>
      <c r="P50" s="126" t="e">
        <f t="shared" ref="P50:P51" si="10">N50/$K$43</f>
        <v>#DIV/0!</v>
      </c>
      <c r="Q50" s="139">
        <f>SUM(M14:M42)</f>
        <v>0</v>
      </c>
      <c r="R50" s="139">
        <f>SUM(N14:N42)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1534</v>
      </c>
      <c r="C51" s="293" t="s">
        <v>1374</v>
      </c>
      <c r="D51" s="294"/>
      <c r="E51" s="74">
        <f>E13</f>
        <v>0</v>
      </c>
      <c r="F51" s="74">
        <f>F13</f>
        <v>0</v>
      </c>
      <c r="G51" s="127" t="e">
        <f t="shared" si="7"/>
        <v>#DIV/0!</v>
      </c>
      <c r="H51" s="74">
        <f>G13</f>
        <v>0</v>
      </c>
      <c r="I51" s="74">
        <f>H13</f>
        <v>0</v>
      </c>
      <c r="J51" s="149" t="e">
        <f t="shared" si="8"/>
        <v>#DIV/0!</v>
      </c>
      <c r="K51" s="74">
        <f>I13</f>
        <v>0</v>
      </c>
      <c r="L51" s="74">
        <f>J13</f>
        <v>0</v>
      </c>
      <c r="M51" s="127" t="e">
        <f t="shared" si="9"/>
        <v>#DIV/0!</v>
      </c>
      <c r="N51" s="132">
        <f>K13</f>
        <v>0</v>
      </c>
      <c r="O51" s="132">
        <f>L13</f>
        <v>0</v>
      </c>
      <c r="P51" s="127" t="e">
        <f t="shared" si="10"/>
        <v>#DIV/0!</v>
      </c>
      <c r="Q51" s="99">
        <f>M13</f>
        <v>0</v>
      </c>
      <c r="R51" s="99">
        <f>N13</f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JrGwKKqqQf01AihUyLPiM040QU7gLCkgHi9I2Qh5u75vu9ISxs807APUjnmxedpwIPcq03WrbiXOq78j1ABnkA==" saltValue="2X6yIMe2ky8R33tqrKiGWA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D341D4F9-3ABF-452B-AB3C-1D98F8368D3D}"/>
  </hyperlink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1" max="18" man="1"/>
  </rowBreaks>
  <drawing r:id="rId2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2CEF4-40BC-45B9-B7AA-275C16A6E54F}">
  <sheetPr>
    <tabColor theme="0" tint="-0.14999847407452621"/>
  </sheetPr>
  <dimension ref="A1:S68"/>
  <sheetViews>
    <sheetView zoomScaleNormal="100" workbookViewId="0">
      <selection activeCell="A6" sqref="A6:N6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1540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1536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937</v>
      </c>
      <c r="C13" s="55" t="s">
        <v>938</v>
      </c>
      <c r="D13" s="31">
        <v>20407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14.5" x14ac:dyDescent="0.3">
      <c r="A14" s="35">
        <v>2</v>
      </c>
      <c r="B14" s="84" t="s">
        <v>939</v>
      </c>
      <c r="C14" s="55" t="s">
        <v>940</v>
      </c>
      <c r="D14" s="31">
        <v>12322</v>
      </c>
      <c r="E14" s="32"/>
      <c r="F14" s="81">
        <f>E14*D14</f>
        <v>0</v>
      </c>
      <c r="G14" s="33"/>
      <c r="H14" s="81">
        <f t="shared" ref="H14:H20" si="0">G14*D14</f>
        <v>0</v>
      </c>
      <c r="I14" s="37">
        <f t="shared" ref="I14:I20" si="1">E14+G14</f>
        <v>0</v>
      </c>
      <c r="J14" s="38">
        <f>I14*D14</f>
        <v>0</v>
      </c>
      <c r="K14" s="92"/>
      <c r="L14" s="88">
        <f t="shared" ref="L14:L20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941</v>
      </c>
      <c r="C15" s="55" t="s">
        <v>942</v>
      </c>
      <c r="D15" s="31">
        <v>23788</v>
      </c>
      <c r="E15" s="32"/>
      <c r="F15" s="81">
        <f t="shared" ref="F15:F20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0" si="4">I15*D15</f>
        <v>0</v>
      </c>
      <c r="K15" s="92"/>
      <c r="L15" s="88">
        <f t="shared" si="2"/>
        <v>0</v>
      </c>
      <c r="M15" s="93"/>
      <c r="N15" s="38">
        <f t="shared" ref="N15:N20" si="5">M15*D15</f>
        <v>0</v>
      </c>
    </row>
    <row r="16" spans="1:16" s="1" customFormat="1" ht="14.5" x14ac:dyDescent="0.3">
      <c r="A16" s="35">
        <v>4</v>
      </c>
      <c r="B16" s="84" t="s">
        <v>943</v>
      </c>
      <c r="C16" s="55" t="s">
        <v>944</v>
      </c>
      <c r="D16" s="31">
        <v>22371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945</v>
      </c>
      <c r="C17" s="55" t="s">
        <v>383</v>
      </c>
      <c r="D17" s="31">
        <v>4290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21" x14ac:dyDescent="0.3">
      <c r="A18" s="35">
        <v>6</v>
      </c>
      <c r="B18" s="84" t="s">
        <v>946</v>
      </c>
      <c r="C18" s="55" t="s">
        <v>947</v>
      </c>
      <c r="D18" s="31">
        <v>15500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31.5" x14ac:dyDescent="0.3">
      <c r="A19" s="35">
        <v>7</v>
      </c>
      <c r="B19" s="84" t="s">
        <v>948</v>
      </c>
      <c r="C19" s="55" t="s">
        <v>384</v>
      </c>
      <c r="D19" s="31">
        <v>10200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949</v>
      </c>
      <c r="C20" s="55" t="s">
        <v>950</v>
      </c>
      <c r="D20" s="31">
        <v>25800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/>
      <c r="C21" s="55"/>
      <c r="D21" s="31"/>
      <c r="E21" s="32"/>
      <c r="F21" s="81"/>
      <c r="G21" s="33"/>
      <c r="H21" s="81"/>
      <c r="I21" s="37"/>
      <c r="J21" s="38"/>
      <c r="K21" s="92"/>
      <c r="L21" s="88"/>
      <c r="M21" s="93"/>
      <c r="N21" s="38"/>
    </row>
    <row r="22" spans="1:14" s="1" customFormat="1" ht="14.5" x14ac:dyDescent="0.3">
      <c r="A22" s="35">
        <v>10</v>
      </c>
      <c r="B22" s="84"/>
      <c r="C22" s="55"/>
      <c r="D22" s="31"/>
      <c r="E22" s="32"/>
      <c r="F22" s="81"/>
      <c r="G22" s="33"/>
      <c r="H22" s="81"/>
      <c r="I22" s="37"/>
      <c r="J22" s="38"/>
      <c r="K22" s="92"/>
      <c r="L22" s="88"/>
      <c r="M22" s="93"/>
      <c r="N22" s="38"/>
    </row>
    <row r="23" spans="1:14" s="1" customFormat="1" ht="14.5" x14ac:dyDescent="0.3">
      <c r="A23" s="35">
        <v>11</v>
      </c>
      <c r="B23" s="84"/>
      <c r="C23" s="55"/>
      <c r="D23" s="31"/>
      <c r="E23" s="32"/>
      <c r="F23" s="81"/>
      <c r="G23" s="33"/>
      <c r="H23" s="81"/>
      <c r="I23" s="37"/>
      <c r="J23" s="38"/>
      <c r="K23" s="92"/>
      <c r="L23" s="88"/>
      <c r="M23" s="93"/>
      <c r="N23" s="38"/>
    </row>
    <row r="24" spans="1:14" s="1" customFormat="1" ht="14.5" x14ac:dyDescent="0.3">
      <c r="A24" s="35">
        <v>12</v>
      </c>
      <c r="B24" s="84"/>
      <c r="C24" s="55"/>
      <c r="D24" s="31"/>
      <c r="E24" s="32"/>
      <c r="F24" s="81"/>
      <c r="G24" s="33"/>
      <c r="H24" s="81"/>
      <c r="I24" s="37"/>
      <c r="J24" s="38"/>
      <c r="K24" s="92"/>
      <c r="L24" s="88"/>
      <c r="M24" s="93"/>
      <c r="N24" s="38"/>
    </row>
    <row r="25" spans="1:14" s="1" customFormat="1" ht="14.5" x14ac:dyDescent="0.3">
      <c r="A25" s="35">
        <v>13</v>
      </c>
      <c r="B25" s="84"/>
      <c r="C25" s="55"/>
      <c r="D25" s="31"/>
      <c r="E25" s="32"/>
      <c r="F25" s="81"/>
      <c r="G25" s="33"/>
      <c r="H25" s="81"/>
      <c r="I25" s="37"/>
      <c r="J25" s="38"/>
      <c r="K25" s="92"/>
      <c r="L25" s="88"/>
      <c r="M25" s="93"/>
      <c r="N25" s="38"/>
    </row>
    <row r="26" spans="1:14" s="1" customFormat="1" ht="14.5" x14ac:dyDescent="0.3">
      <c r="A26" s="35">
        <v>14</v>
      </c>
      <c r="B26" s="84"/>
      <c r="C26" s="55"/>
      <c r="D26" s="31"/>
      <c r="E26" s="32"/>
      <c r="F26" s="81"/>
      <c r="G26" s="33"/>
      <c r="H26" s="81"/>
      <c r="I26" s="37"/>
      <c r="J26" s="38"/>
      <c r="K26" s="92"/>
      <c r="L26" s="88"/>
      <c r="M26" s="93"/>
      <c r="N26" s="38"/>
    </row>
    <row r="27" spans="1:14" s="1" customFormat="1" ht="14.5" x14ac:dyDescent="0.3">
      <c r="A27" s="35">
        <v>15</v>
      </c>
      <c r="B27" s="84"/>
      <c r="C27" s="55"/>
      <c r="D27" s="31"/>
      <c r="E27" s="32"/>
      <c r="F27" s="81"/>
      <c r="G27" s="33"/>
      <c r="H27" s="81"/>
      <c r="I27" s="37"/>
      <c r="J27" s="38"/>
      <c r="K27" s="92"/>
      <c r="L27" s="88"/>
      <c r="M27" s="93"/>
      <c r="N27" s="38"/>
    </row>
    <row r="28" spans="1:14" s="1" customFormat="1" ht="14.5" x14ac:dyDescent="0.3">
      <c r="A28" s="35">
        <v>16</v>
      </c>
      <c r="B28" s="84"/>
      <c r="C28" s="55"/>
      <c r="D28" s="31"/>
      <c r="E28" s="32"/>
      <c r="F28" s="81"/>
      <c r="G28" s="33"/>
      <c r="H28" s="81"/>
      <c r="I28" s="37"/>
      <c r="J28" s="38"/>
      <c r="K28" s="92"/>
      <c r="L28" s="88"/>
      <c r="M28" s="93"/>
      <c r="N28" s="38"/>
    </row>
    <row r="29" spans="1:14" s="1" customFormat="1" ht="14.5" x14ac:dyDescent="0.3">
      <c r="A29" s="35">
        <v>17</v>
      </c>
      <c r="B29" s="84"/>
      <c r="C29" s="55"/>
      <c r="D29" s="31"/>
      <c r="E29" s="32"/>
      <c r="F29" s="81"/>
      <c r="G29" s="33"/>
      <c r="H29" s="81"/>
      <c r="I29" s="37"/>
      <c r="J29" s="38"/>
      <c r="K29" s="92"/>
      <c r="L29" s="88"/>
      <c r="M29" s="93"/>
      <c r="N29" s="38"/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1424</v>
      </c>
      <c r="C49" s="289" t="s">
        <v>1372</v>
      </c>
      <c r="D49" s="290"/>
      <c r="E49" s="82">
        <v>0</v>
      </c>
      <c r="F49" s="82">
        <v>0</v>
      </c>
      <c r="G49" s="125" t="e">
        <f>E49/$E$43</f>
        <v>#DIV/0!</v>
      </c>
      <c r="H49" s="82">
        <v>0</v>
      </c>
      <c r="I49" s="82">
        <v>0</v>
      </c>
      <c r="J49" s="147" t="e">
        <f>H49/$G$43</f>
        <v>#DIV/0!</v>
      </c>
      <c r="K49" s="82">
        <v>0</v>
      </c>
      <c r="L49" s="82">
        <v>0</v>
      </c>
      <c r="M49" s="125" t="e">
        <f>K49/$I$43</f>
        <v>#DIV/0!</v>
      </c>
      <c r="N49" s="131">
        <v>0</v>
      </c>
      <c r="O49" s="131">
        <v>0</v>
      </c>
      <c r="P49" s="125" t="e">
        <f>N49/$K$43</f>
        <v>#DIV/0!</v>
      </c>
      <c r="Q49" s="95">
        <v>0</v>
      </c>
      <c r="R49" s="95"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1538</v>
      </c>
      <c r="C50" s="291" t="s">
        <v>1389</v>
      </c>
      <c r="D50" s="292"/>
      <c r="E50" s="73">
        <f>SUM(E13:E42)</f>
        <v>0</v>
      </c>
      <c r="F50" s="73">
        <f>SUM(F13:F42)</f>
        <v>0</v>
      </c>
      <c r="G50" s="126" t="e">
        <f t="shared" ref="G50:G51" si="7">E50/$E$43</f>
        <v>#DIV/0!</v>
      </c>
      <c r="H50" s="73">
        <f>SUM(G13:G42)</f>
        <v>0</v>
      </c>
      <c r="I50" s="73">
        <f>SUM(H13:H42)</f>
        <v>0</v>
      </c>
      <c r="J50" s="148" t="e">
        <f t="shared" ref="J50:J51" si="8">H50/$G$43</f>
        <v>#DIV/0!</v>
      </c>
      <c r="K50" s="73">
        <f>SUM(I13:I42)</f>
        <v>0</v>
      </c>
      <c r="L50" s="73">
        <f>SUM(J13:J42)</f>
        <v>0</v>
      </c>
      <c r="M50" s="126" t="e">
        <f t="shared" ref="M50:M51" si="9">K50/$I$43</f>
        <v>#DIV/0!</v>
      </c>
      <c r="N50" s="118">
        <f>SUM(K13:K42)</f>
        <v>0</v>
      </c>
      <c r="O50" s="118">
        <f>SUM(L13:L42)</f>
        <v>0</v>
      </c>
      <c r="P50" s="126" t="e">
        <f t="shared" ref="P50:P51" si="10">N50/$K$43</f>
        <v>#DIV/0!</v>
      </c>
      <c r="Q50" s="139">
        <f>SUM(M13:M42)</f>
        <v>0</v>
      </c>
      <c r="R50" s="139">
        <f>SUM(N13:N42)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1537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aBJb3TurDyC90S3BRQNh5f9t+wfuAwvftcujvULoEbCEBMDEEIMKx2/lMiHCWHH+EQxtFOb3f+UB56e+raAHCw==" saltValue="OBcXOkXHLw0RScucEWrJMQ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BDAC8B85-FC23-4D37-A04D-8F20FCE845E4}"/>
  </hyperlinks>
  <pageMargins left="0.23622047244094491" right="0.23622047244094491" top="0.74803149606299213" bottom="0.74803149606299213" header="0.31496062992125984" footer="0.31496062992125984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3" max="18" man="1"/>
  </rowBreaks>
  <drawing r:id="rId2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CC5E-8D38-463F-8959-847D94075EF5}">
  <sheetPr>
    <tabColor theme="0" tint="-0.14999847407452621"/>
  </sheetPr>
  <dimension ref="A1:S68"/>
  <sheetViews>
    <sheetView zoomScaleNormal="100" workbookViewId="0">
      <selection activeCell="A5" sqref="A5:J5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1541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1539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951</v>
      </c>
      <c r="C13" s="55" t="s">
        <v>952</v>
      </c>
      <c r="D13" s="31">
        <v>327549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21" x14ac:dyDescent="0.3">
      <c r="A14" s="35">
        <v>2</v>
      </c>
      <c r="B14" s="84" t="s">
        <v>953</v>
      </c>
      <c r="C14" s="55" t="s">
        <v>954</v>
      </c>
      <c r="D14" s="31">
        <v>170145</v>
      </c>
      <c r="E14" s="32"/>
      <c r="F14" s="81">
        <f>E14*D14</f>
        <v>0</v>
      </c>
      <c r="G14" s="33"/>
      <c r="H14" s="81">
        <f t="shared" ref="H14:H36" si="0">G14*D14</f>
        <v>0</v>
      </c>
      <c r="I14" s="37">
        <f t="shared" ref="I14:I36" si="1">E14+G14</f>
        <v>0</v>
      </c>
      <c r="J14" s="38">
        <f>I14*D14</f>
        <v>0</v>
      </c>
      <c r="K14" s="92"/>
      <c r="L14" s="88">
        <f t="shared" ref="L14:L36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84" t="s">
        <v>955</v>
      </c>
      <c r="C15" s="55" t="s">
        <v>956</v>
      </c>
      <c r="D15" s="31">
        <v>121456</v>
      </c>
      <c r="E15" s="32"/>
      <c r="F15" s="81">
        <f t="shared" ref="F15:F36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36" si="4">I15*D15</f>
        <v>0</v>
      </c>
      <c r="K15" s="92"/>
      <c r="L15" s="88">
        <f t="shared" si="2"/>
        <v>0</v>
      </c>
      <c r="M15" s="93"/>
      <c r="N15" s="38">
        <f t="shared" ref="N15:N36" si="5">M15*D15</f>
        <v>0</v>
      </c>
    </row>
    <row r="16" spans="1:16" s="1" customFormat="1" ht="21" x14ac:dyDescent="0.3">
      <c r="A16" s="35">
        <v>4</v>
      </c>
      <c r="B16" s="84" t="s">
        <v>957</v>
      </c>
      <c r="C16" s="55" t="s">
        <v>958</v>
      </c>
      <c r="D16" s="31">
        <v>198521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959</v>
      </c>
      <c r="C17" s="55" t="s">
        <v>960</v>
      </c>
      <c r="D17" s="31">
        <v>124539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961</v>
      </c>
      <c r="C18" s="55" t="s">
        <v>962</v>
      </c>
      <c r="D18" s="31">
        <v>40256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963</v>
      </c>
      <c r="C19" s="55" t="s">
        <v>964</v>
      </c>
      <c r="D19" s="31">
        <v>21609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965</v>
      </c>
      <c r="C20" s="55" t="s">
        <v>966</v>
      </c>
      <c r="D20" s="31">
        <v>80234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21" x14ac:dyDescent="0.3">
      <c r="A21" s="35">
        <v>9</v>
      </c>
      <c r="B21" s="84" t="s">
        <v>967</v>
      </c>
      <c r="C21" s="55" t="s">
        <v>968</v>
      </c>
      <c r="D21" s="31">
        <v>23980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14.5" x14ac:dyDescent="0.3">
      <c r="A22" s="35">
        <v>10</v>
      </c>
      <c r="B22" s="84" t="s">
        <v>969</v>
      </c>
      <c r="C22" s="55" t="s">
        <v>970</v>
      </c>
      <c r="D22" s="31">
        <v>16506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21" x14ac:dyDescent="0.3">
      <c r="A23" s="35">
        <v>11</v>
      </c>
      <c r="B23" s="84" t="s">
        <v>971</v>
      </c>
      <c r="C23" s="55" t="s">
        <v>972</v>
      </c>
      <c r="D23" s="31">
        <v>85782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84" t="s">
        <v>973</v>
      </c>
      <c r="C24" s="55" t="s">
        <v>974</v>
      </c>
      <c r="D24" s="31">
        <v>20174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31.5" x14ac:dyDescent="0.3">
      <c r="A25" s="35">
        <v>13</v>
      </c>
      <c r="B25" s="84" t="s">
        <v>975</v>
      </c>
      <c r="C25" s="55" t="s">
        <v>976</v>
      </c>
      <c r="D25" s="31">
        <v>131230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31.5" x14ac:dyDescent="0.3">
      <c r="A26" s="35">
        <v>14</v>
      </c>
      <c r="B26" s="84" t="s">
        <v>977</v>
      </c>
      <c r="C26" s="55" t="s">
        <v>978</v>
      </c>
      <c r="D26" s="31">
        <v>31947</v>
      </c>
      <c r="E26" s="32"/>
      <c r="F26" s="81">
        <f t="shared" si="3"/>
        <v>0</v>
      </c>
      <c r="G26" s="33"/>
      <c r="H26" s="81">
        <f t="shared" si="0"/>
        <v>0</v>
      </c>
      <c r="I26" s="37">
        <f t="shared" si="1"/>
        <v>0</v>
      </c>
      <c r="J26" s="38">
        <f t="shared" si="4"/>
        <v>0</v>
      </c>
      <c r="K26" s="92"/>
      <c r="L26" s="88">
        <f t="shared" si="2"/>
        <v>0</v>
      </c>
      <c r="M26" s="93"/>
      <c r="N26" s="38">
        <f t="shared" si="5"/>
        <v>0</v>
      </c>
    </row>
    <row r="27" spans="1:14" s="1" customFormat="1" ht="14.5" x14ac:dyDescent="0.3">
      <c r="A27" s="35">
        <v>15</v>
      </c>
      <c r="B27" s="84" t="s">
        <v>979</v>
      </c>
      <c r="C27" s="55" t="s">
        <v>980</v>
      </c>
      <c r="D27" s="31">
        <v>20577</v>
      </c>
      <c r="E27" s="32"/>
      <c r="F27" s="81">
        <f t="shared" si="3"/>
        <v>0</v>
      </c>
      <c r="G27" s="33"/>
      <c r="H27" s="81">
        <f t="shared" si="0"/>
        <v>0</v>
      </c>
      <c r="I27" s="37">
        <f t="shared" si="1"/>
        <v>0</v>
      </c>
      <c r="J27" s="38">
        <f t="shared" si="4"/>
        <v>0</v>
      </c>
      <c r="K27" s="92"/>
      <c r="L27" s="88">
        <f t="shared" si="2"/>
        <v>0</v>
      </c>
      <c r="M27" s="93"/>
      <c r="N27" s="38">
        <f t="shared" si="5"/>
        <v>0</v>
      </c>
    </row>
    <row r="28" spans="1:14" s="1" customFormat="1" ht="14.5" x14ac:dyDescent="0.3">
      <c r="A28" s="35">
        <v>16</v>
      </c>
      <c r="B28" s="84" t="s">
        <v>981</v>
      </c>
      <c r="C28" s="55" t="s">
        <v>982</v>
      </c>
      <c r="D28" s="31">
        <v>14781</v>
      </c>
      <c r="E28" s="32"/>
      <c r="F28" s="81">
        <f t="shared" si="3"/>
        <v>0</v>
      </c>
      <c r="G28" s="33"/>
      <c r="H28" s="81">
        <f t="shared" si="0"/>
        <v>0</v>
      </c>
      <c r="I28" s="37">
        <f t="shared" si="1"/>
        <v>0</v>
      </c>
      <c r="J28" s="38">
        <f t="shared" si="4"/>
        <v>0</v>
      </c>
      <c r="K28" s="92"/>
      <c r="L28" s="88">
        <f t="shared" si="2"/>
        <v>0</v>
      </c>
      <c r="M28" s="93"/>
      <c r="N28" s="38">
        <f t="shared" si="5"/>
        <v>0</v>
      </c>
    </row>
    <row r="29" spans="1:14" s="1" customFormat="1" ht="14.5" x14ac:dyDescent="0.3">
      <c r="A29" s="35">
        <v>17</v>
      </c>
      <c r="B29" s="84" t="s">
        <v>983</v>
      </c>
      <c r="C29" s="55" t="s">
        <v>984</v>
      </c>
      <c r="D29" s="31">
        <v>10525</v>
      </c>
      <c r="E29" s="32"/>
      <c r="F29" s="81">
        <f t="shared" si="3"/>
        <v>0</v>
      </c>
      <c r="G29" s="33"/>
      <c r="H29" s="81">
        <f t="shared" si="0"/>
        <v>0</v>
      </c>
      <c r="I29" s="37">
        <f t="shared" si="1"/>
        <v>0</v>
      </c>
      <c r="J29" s="38">
        <f t="shared" si="4"/>
        <v>0</v>
      </c>
      <c r="K29" s="92"/>
      <c r="L29" s="88">
        <f t="shared" si="2"/>
        <v>0</v>
      </c>
      <c r="M29" s="93"/>
      <c r="N29" s="38">
        <f t="shared" si="5"/>
        <v>0</v>
      </c>
    </row>
    <row r="30" spans="1:14" s="1" customFormat="1" ht="14.5" x14ac:dyDescent="0.3">
      <c r="A30" s="35">
        <v>18</v>
      </c>
      <c r="B30" s="84" t="s">
        <v>985</v>
      </c>
      <c r="C30" s="55" t="s">
        <v>986</v>
      </c>
      <c r="D30" s="31">
        <v>8349</v>
      </c>
      <c r="E30" s="32"/>
      <c r="F30" s="81">
        <f t="shared" si="3"/>
        <v>0</v>
      </c>
      <c r="G30" s="33"/>
      <c r="H30" s="81">
        <f t="shared" si="0"/>
        <v>0</v>
      </c>
      <c r="I30" s="37">
        <f t="shared" si="1"/>
        <v>0</v>
      </c>
      <c r="J30" s="38">
        <f t="shared" si="4"/>
        <v>0</v>
      </c>
      <c r="K30" s="92"/>
      <c r="L30" s="88">
        <f t="shared" si="2"/>
        <v>0</v>
      </c>
      <c r="M30" s="93"/>
      <c r="N30" s="38">
        <f t="shared" si="5"/>
        <v>0</v>
      </c>
    </row>
    <row r="31" spans="1:14" s="1" customFormat="1" ht="21" x14ac:dyDescent="0.3">
      <c r="A31" s="35">
        <v>19</v>
      </c>
      <c r="B31" s="84" t="s">
        <v>987</v>
      </c>
      <c r="C31" s="55" t="s">
        <v>988</v>
      </c>
      <c r="D31" s="31">
        <v>28800</v>
      </c>
      <c r="E31" s="32"/>
      <c r="F31" s="81">
        <f t="shared" si="3"/>
        <v>0</v>
      </c>
      <c r="G31" s="33"/>
      <c r="H31" s="81">
        <f t="shared" si="0"/>
        <v>0</v>
      </c>
      <c r="I31" s="37">
        <f t="shared" si="1"/>
        <v>0</v>
      </c>
      <c r="J31" s="38">
        <f t="shared" si="4"/>
        <v>0</v>
      </c>
      <c r="K31" s="92"/>
      <c r="L31" s="88">
        <f t="shared" si="2"/>
        <v>0</v>
      </c>
      <c r="M31" s="93"/>
      <c r="N31" s="38">
        <f t="shared" si="5"/>
        <v>0</v>
      </c>
    </row>
    <row r="32" spans="1:14" s="1" customFormat="1" ht="21" x14ac:dyDescent="0.3">
      <c r="A32" s="35">
        <v>20</v>
      </c>
      <c r="B32" s="84" t="s">
        <v>989</v>
      </c>
      <c r="C32" s="55" t="s">
        <v>990</v>
      </c>
      <c r="D32" s="31">
        <v>10866</v>
      </c>
      <c r="E32" s="32"/>
      <c r="F32" s="81">
        <f t="shared" si="3"/>
        <v>0</v>
      </c>
      <c r="G32" s="33"/>
      <c r="H32" s="81">
        <f t="shared" si="0"/>
        <v>0</v>
      </c>
      <c r="I32" s="37">
        <f t="shared" si="1"/>
        <v>0</v>
      </c>
      <c r="J32" s="38">
        <f t="shared" si="4"/>
        <v>0</v>
      </c>
      <c r="K32" s="92"/>
      <c r="L32" s="88">
        <f t="shared" si="2"/>
        <v>0</v>
      </c>
      <c r="M32" s="93"/>
      <c r="N32" s="38">
        <f t="shared" si="5"/>
        <v>0</v>
      </c>
    </row>
    <row r="33" spans="1:19" s="1" customFormat="1" ht="14.5" x14ac:dyDescent="0.3">
      <c r="A33" s="35">
        <v>21</v>
      </c>
      <c r="B33" s="84" t="s">
        <v>991</v>
      </c>
      <c r="C33" s="55" t="s">
        <v>992</v>
      </c>
      <c r="D33" s="31">
        <v>32570</v>
      </c>
      <c r="E33" s="32"/>
      <c r="F33" s="81">
        <f t="shared" si="3"/>
        <v>0</v>
      </c>
      <c r="G33" s="33"/>
      <c r="H33" s="81">
        <f t="shared" si="0"/>
        <v>0</v>
      </c>
      <c r="I33" s="37">
        <f t="shared" si="1"/>
        <v>0</v>
      </c>
      <c r="J33" s="38">
        <f t="shared" si="4"/>
        <v>0</v>
      </c>
      <c r="K33" s="92"/>
      <c r="L33" s="88">
        <f t="shared" si="2"/>
        <v>0</v>
      </c>
      <c r="M33" s="93"/>
      <c r="N33" s="38">
        <f t="shared" si="5"/>
        <v>0</v>
      </c>
    </row>
    <row r="34" spans="1:19" s="1" customFormat="1" ht="14.5" x14ac:dyDescent="0.3">
      <c r="A34" s="35">
        <v>22</v>
      </c>
      <c r="B34" s="84" t="s">
        <v>993</v>
      </c>
      <c r="C34" s="55" t="s">
        <v>994</v>
      </c>
      <c r="D34" s="31">
        <v>13345</v>
      </c>
      <c r="E34" s="32"/>
      <c r="F34" s="81">
        <f t="shared" si="3"/>
        <v>0</v>
      </c>
      <c r="G34" s="33"/>
      <c r="H34" s="81">
        <f t="shared" si="0"/>
        <v>0</v>
      </c>
      <c r="I34" s="37">
        <f t="shared" si="1"/>
        <v>0</v>
      </c>
      <c r="J34" s="38">
        <f t="shared" si="4"/>
        <v>0</v>
      </c>
      <c r="K34" s="92"/>
      <c r="L34" s="88">
        <f t="shared" si="2"/>
        <v>0</v>
      </c>
      <c r="M34" s="93"/>
      <c r="N34" s="38">
        <f t="shared" si="5"/>
        <v>0</v>
      </c>
    </row>
    <row r="35" spans="1:19" s="1" customFormat="1" ht="21" x14ac:dyDescent="0.3">
      <c r="A35" s="35">
        <v>23</v>
      </c>
      <c r="B35" s="84" t="s">
        <v>995</v>
      </c>
      <c r="C35" s="55" t="s">
        <v>996</v>
      </c>
      <c r="D35" s="31">
        <v>24861</v>
      </c>
      <c r="E35" s="32"/>
      <c r="F35" s="81">
        <f t="shared" si="3"/>
        <v>0</v>
      </c>
      <c r="G35" s="33"/>
      <c r="H35" s="81">
        <f t="shared" si="0"/>
        <v>0</v>
      </c>
      <c r="I35" s="37">
        <f t="shared" si="1"/>
        <v>0</v>
      </c>
      <c r="J35" s="38">
        <f t="shared" si="4"/>
        <v>0</v>
      </c>
      <c r="K35" s="92"/>
      <c r="L35" s="88">
        <f t="shared" si="2"/>
        <v>0</v>
      </c>
      <c r="M35" s="93"/>
      <c r="N35" s="38">
        <f t="shared" si="5"/>
        <v>0</v>
      </c>
    </row>
    <row r="36" spans="1:19" s="1" customFormat="1" ht="21" x14ac:dyDescent="0.3">
      <c r="A36" s="35">
        <v>24</v>
      </c>
      <c r="B36" s="84" t="s">
        <v>997</v>
      </c>
      <c r="C36" s="55" t="s">
        <v>998</v>
      </c>
      <c r="D36" s="31">
        <v>11081</v>
      </c>
      <c r="E36" s="32"/>
      <c r="F36" s="81">
        <f t="shared" si="3"/>
        <v>0</v>
      </c>
      <c r="G36" s="33"/>
      <c r="H36" s="81">
        <f t="shared" si="0"/>
        <v>0</v>
      </c>
      <c r="I36" s="37">
        <f t="shared" si="1"/>
        <v>0</v>
      </c>
      <c r="J36" s="38">
        <f t="shared" si="4"/>
        <v>0</v>
      </c>
      <c r="K36" s="92"/>
      <c r="L36" s="88">
        <f t="shared" si="2"/>
        <v>0</v>
      </c>
      <c r="M36" s="93"/>
      <c r="N36" s="38">
        <f t="shared" si="5"/>
        <v>0</v>
      </c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1542</v>
      </c>
      <c r="C49" s="289" t="s">
        <v>1372</v>
      </c>
      <c r="D49" s="290"/>
      <c r="E49" s="82">
        <f>SUM(E19:E26)+E13+E14+E15+E16</f>
        <v>0</v>
      </c>
      <c r="F49" s="82">
        <f>SUM(F19:F26)+F13+F14+F15+F16</f>
        <v>0</v>
      </c>
      <c r="G49" s="125" t="e">
        <f>E49/$E$43</f>
        <v>#DIV/0!</v>
      </c>
      <c r="H49" s="82">
        <f>SUM(G19:G26)+G13+G14+G15+G16</f>
        <v>0</v>
      </c>
      <c r="I49" s="82">
        <f>SUM(H19:H26)+H13+H14+H15+H16</f>
        <v>0</v>
      </c>
      <c r="J49" s="147" t="e">
        <f>H49/$G$43</f>
        <v>#DIV/0!</v>
      </c>
      <c r="K49" s="82">
        <f>SUM(I19:I26)+I13+I14+I15+I16</f>
        <v>0</v>
      </c>
      <c r="L49" s="82">
        <f>SUM(J19:J26)+J13+J14+J15+J16</f>
        <v>0</v>
      </c>
      <c r="M49" s="125" t="e">
        <f>K49/$I$43</f>
        <v>#DIV/0!</v>
      </c>
      <c r="N49" s="131">
        <f>SUM(K19:K26)+K13+K14+K15+K16</f>
        <v>0</v>
      </c>
      <c r="O49" s="131">
        <f>SUM(L19:L26)+L13+L14+L15+L16</f>
        <v>0</v>
      </c>
      <c r="P49" s="125" t="e">
        <f>N49/$K$43</f>
        <v>#DIV/0!</v>
      </c>
      <c r="Q49" s="95">
        <f>SUM(M19:M26)+M13+M14+M15+M16</f>
        <v>0</v>
      </c>
      <c r="R49" s="95">
        <f>SUM(N19:N26)+N13+N14+N15+N16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1543</v>
      </c>
      <c r="C50" s="291" t="s">
        <v>1389</v>
      </c>
      <c r="D50" s="292"/>
      <c r="E50" s="73">
        <f>SUM(E27:E42)+E17+E18</f>
        <v>0</v>
      </c>
      <c r="F50" s="73">
        <f>SUM(F27:F42)+F17+F18</f>
        <v>0</v>
      </c>
      <c r="G50" s="126" t="e">
        <f t="shared" ref="G50:G51" si="7">E50/$E$43</f>
        <v>#DIV/0!</v>
      </c>
      <c r="H50" s="73">
        <f>SUM(G27:G42)+G17+G18</f>
        <v>0</v>
      </c>
      <c r="I50" s="73">
        <f>SUM(H27:H42)+H17+H18</f>
        <v>0</v>
      </c>
      <c r="J50" s="148" t="e">
        <f t="shared" ref="J50:J51" si="8">H50/$G$43</f>
        <v>#DIV/0!</v>
      </c>
      <c r="K50" s="73">
        <f>SUM(I27:I42)+I17+I18</f>
        <v>0</v>
      </c>
      <c r="L50" s="73">
        <f>SUM(J27:J42)+J17+J18</f>
        <v>0</v>
      </c>
      <c r="M50" s="126" t="e">
        <f t="shared" ref="M50:M51" si="9">K50/$I$43</f>
        <v>#DIV/0!</v>
      </c>
      <c r="N50" s="118">
        <f>SUM(K27:K42)+K17+K18</f>
        <v>0</v>
      </c>
      <c r="O50" s="118">
        <f>SUM(L27:L42)+L17+L18</f>
        <v>0</v>
      </c>
      <c r="P50" s="126" t="e">
        <f t="shared" ref="P50:P51" si="10">N50/$K$43</f>
        <v>#DIV/0!</v>
      </c>
      <c r="Q50" s="139">
        <f>SUM(M27:M42)+M17+M18</f>
        <v>0</v>
      </c>
      <c r="R50" s="139">
        <f>SUM(N27:N42)+N17+N18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h2kjRGr6lVXf2WPsdu6TLdyO8eIkk3FBpQ6KMWrMHLcsTFx5dOnbhfFzXE3hCBQzKRBRpIafBExrkDADdTaoIQ==" saltValue="uZ+nGsl7LM9LSPNNFVLteA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FDE8DFF5-ADB5-491F-B055-618A641EFC61}"/>
  </hyperlinks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>
    <oddHeader>&amp;C&amp;P</oddHeader>
    <oddFooter>&amp;C&amp;8&amp;P</oddFooter>
  </headerFooter>
  <rowBreaks count="1" manualBreakCount="1">
    <brk id="30" max="16383" man="1"/>
  </rowBreaks>
  <drawing r:id="rId2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1987-F42A-4AB5-B24A-6DE20AC13891}">
  <sheetPr>
    <tabColor theme="0" tint="-0.14999847407452621"/>
  </sheetPr>
  <dimension ref="A1:S68"/>
  <sheetViews>
    <sheetView zoomScaleNormal="100" workbookViewId="0">
      <selection activeCell="R5" sqref="R5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1545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1546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21.75" customHeight="1" x14ac:dyDescent="0.3">
      <c r="A13" s="35">
        <v>1</v>
      </c>
      <c r="B13" s="84" t="s">
        <v>999</v>
      </c>
      <c r="C13" s="55" t="s">
        <v>1000</v>
      </c>
      <c r="D13" s="31">
        <v>708681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31.5" x14ac:dyDescent="0.3">
      <c r="A14" s="35">
        <v>2</v>
      </c>
      <c r="B14" s="84" t="s">
        <v>1001</v>
      </c>
      <c r="C14" s="55" t="s">
        <v>1002</v>
      </c>
      <c r="D14" s="31">
        <v>286790</v>
      </c>
      <c r="E14" s="32"/>
      <c r="F14" s="81">
        <f>E14*D14</f>
        <v>0</v>
      </c>
      <c r="G14" s="33"/>
      <c r="H14" s="81">
        <f t="shared" ref="H14:H20" si="0">G14*D14</f>
        <v>0</v>
      </c>
      <c r="I14" s="37">
        <f t="shared" ref="I14:I20" si="1">E14+G14</f>
        <v>0</v>
      </c>
      <c r="J14" s="38">
        <f>I14*D14</f>
        <v>0</v>
      </c>
      <c r="K14" s="92"/>
      <c r="L14" s="88">
        <f t="shared" ref="L14:L20" si="2">K14*D14</f>
        <v>0</v>
      </c>
      <c r="M14" s="93"/>
      <c r="N14" s="38">
        <f>M14*D14</f>
        <v>0</v>
      </c>
    </row>
    <row r="15" spans="1:16" s="1" customFormat="1" ht="31.5" x14ac:dyDescent="0.3">
      <c r="A15" s="35">
        <v>3</v>
      </c>
      <c r="B15" s="84" t="s">
        <v>1003</v>
      </c>
      <c r="C15" s="55" t="s">
        <v>1004</v>
      </c>
      <c r="D15" s="31">
        <v>79635</v>
      </c>
      <c r="E15" s="32"/>
      <c r="F15" s="81">
        <f t="shared" ref="F15:F20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0" si="4">I15*D15</f>
        <v>0</v>
      </c>
      <c r="K15" s="92"/>
      <c r="L15" s="88">
        <f t="shared" si="2"/>
        <v>0</v>
      </c>
      <c r="M15" s="93"/>
      <c r="N15" s="38">
        <f t="shared" ref="N15:N20" si="5">M15*D15</f>
        <v>0</v>
      </c>
    </row>
    <row r="16" spans="1:16" s="1" customFormat="1" ht="21" x14ac:dyDescent="0.3">
      <c r="A16" s="35">
        <v>4</v>
      </c>
      <c r="B16" s="84" t="s">
        <v>1005</v>
      </c>
      <c r="C16" s="55" t="s">
        <v>1006</v>
      </c>
      <c r="D16" s="31">
        <v>42060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21" x14ac:dyDescent="0.3">
      <c r="A17" s="35">
        <v>5</v>
      </c>
      <c r="B17" s="84" t="s">
        <v>1007</v>
      </c>
      <c r="C17" s="55" t="s">
        <v>1008</v>
      </c>
      <c r="D17" s="31">
        <v>28072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84" t="s">
        <v>1009</v>
      </c>
      <c r="C18" s="55" t="s">
        <v>1010</v>
      </c>
      <c r="D18" s="31">
        <v>24515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21" x14ac:dyDescent="0.3">
      <c r="A19" s="35">
        <v>7</v>
      </c>
      <c r="B19" s="84" t="s">
        <v>1011</v>
      </c>
      <c r="C19" s="55" t="s">
        <v>1012</v>
      </c>
      <c r="D19" s="31">
        <v>26394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21" x14ac:dyDescent="0.3">
      <c r="A20" s="35">
        <v>8</v>
      </c>
      <c r="B20" s="84" t="s">
        <v>1013</v>
      </c>
      <c r="C20" s="55" t="s">
        <v>1014</v>
      </c>
      <c r="D20" s="31">
        <v>12972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84"/>
      <c r="C21" s="55"/>
      <c r="D21" s="31"/>
      <c r="E21" s="32"/>
      <c r="F21" s="81"/>
      <c r="G21" s="33"/>
      <c r="H21" s="81"/>
      <c r="I21" s="37"/>
      <c r="J21" s="38"/>
      <c r="K21" s="92"/>
      <c r="L21" s="88"/>
      <c r="M21" s="93"/>
      <c r="N21" s="38"/>
    </row>
    <row r="22" spans="1:14" s="1" customFormat="1" ht="14.5" x14ac:dyDescent="0.3">
      <c r="A22" s="35">
        <v>10</v>
      </c>
      <c r="B22" s="84"/>
      <c r="C22" s="55"/>
      <c r="D22" s="31"/>
      <c r="E22" s="32"/>
      <c r="F22" s="81"/>
      <c r="G22" s="33"/>
      <c r="H22" s="81"/>
      <c r="I22" s="37"/>
      <c r="J22" s="38"/>
      <c r="K22" s="92"/>
      <c r="L22" s="88"/>
      <c r="M22" s="93"/>
      <c r="N22" s="38"/>
    </row>
    <row r="23" spans="1:14" s="1" customFormat="1" ht="14.5" x14ac:dyDescent="0.3">
      <c r="A23" s="35">
        <v>11</v>
      </c>
      <c r="B23" s="84"/>
      <c r="C23" s="55"/>
      <c r="D23" s="31"/>
      <c r="E23" s="32"/>
      <c r="F23" s="81"/>
      <c r="G23" s="33"/>
      <c r="H23" s="81"/>
      <c r="I23" s="37"/>
      <c r="J23" s="38"/>
      <c r="K23" s="92"/>
      <c r="L23" s="88"/>
      <c r="M23" s="93"/>
      <c r="N23" s="38"/>
    </row>
    <row r="24" spans="1:14" s="1" customFormat="1" ht="14.5" x14ac:dyDescent="0.3">
      <c r="A24" s="35">
        <v>12</v>
      </c>
      <c r="B24" s="84"/>
      <c r="C24" s="55"/>
      <c r="D24" s="31"/>
      <c r="E24" s="32"/>
      <c r="F24" s="81"/>
      <c r="G24" s="33"/>
      <c r="H24" s="81"/>
      <c r="I24" s="37"/>
      <c r="J24" s="38"/>
      <c r="K24" s="92"/>
      <c r="L24" s="88"/>
      <c r="M24" s="93"/>
      <c r="N24" s="38"/>
    </row>
    <row r="25" spans="1:14" s="1" customFormat="1" ht="14.5" x14ac:dyDescent="0.3">
      <c r="A25" s="35">
        <v>13</v>
      </c>
      <c r="B25" s="84"/>
      <c r="C25" s="55"/>
      <c r="D25" s="31"/>
      <c r="E25" s="32"/>
      <c r="F25" s="81"/>
      <c r="G25" s="33"/>
      <c r="H25" s="81"/>
      <c r="I25" s="37"/>
      <c r="J25" s="38"/>
      <c r="K25" s="92"/>
      <c r="L25" s="88"/>
      <c r="M25" s="93"/>
      <c r="N25" s="38"/>
    </row>
    <row r="26" spans="1:14" s="1" customFormat="1" ht="14.5" x14ac:dyDescent="0.3">
      <c r="A26" s="35">
        <v>14</v>
      </c>
      <c r="B26" s="84"/>
      <c r="C26" s="55"/>
      <c r="D26" s="31"/>
      <c r="E26" s="32"/>
      <c r="F26" s="81"/>
      <c r="G26" s="33"/>
      <c r="H26" s="81"/>
      <c r="I26" s="37"/>
      <c r="J26" s="38"/>
      <c r="K26" s="92"/>
      <c r="L26" s="88"/>
      <c r="M26" s="93"/>
      <c r="N26" s="38"/>
    </row>
    <row r="27" spans="1:14" s="1" customFormat="1" ht="14.5" x14ac:dyDescent="0.3">
      <c r="A27" s="35">
        <v>15</v>
      </c>
      <c r="B27" s="84"/>
      <c r="C27" s="55"/>
      <c r="D27" s="31"/>
      <c r="E27" s="32"/>
      <c r="F27" s="81"/>
      <c r="G27" s="33"/>
      <c r="H27" s="81"/>
      <c r="I27" s="37"/>
      <c r="J27" s="38"/>
      <c r="K27" s="92"/>
      <c r="L27" s="88"/>
      <c r="M27" s="93"/>
      <c r="N27" s="38"/>
    </row>
    <row r="28" spans="1:14" s="1" customFormat="1" ht="14.5" x14ac:dyDescent="0.3">
      <c r="A28" s="35">
        <v>16</v>
      </c>
      <c r="B28" s="84"/>
      <c r="C28" s="55"/>
      <c r="D28" s="31"/>
      <c r="E28" s="32"/>
      <c r="F28" s="81"/>
      <c r="G28" s="33"/>
      <c r="H28" s="81"/>
      <c r="I28" s="37"/>
      <c r="J28" s="38"/>
      <c r="K28" s="92"/>
      <c r="L28" s="88"/>
      <c r="M28" s="93"/>
      <c r="N28" s="38"/>
    </row>
    <row r="29" spans="1:14" s="1" customFormat="1" ht="14.5" x14ac:dyDescent="0.3">
      <c r="A29" s="35">
        <v>17</v>
      </c>
      <c r="B29" s="84"/>
      <c r="C29" s="55"/>
      <c r="D29" s="31"/>
      <c r="E29" s="32"/>
      <c r="F29" s="81"/>
      <c r="G29" s="33"/>
      <c r="H29" s="81"/>
      <c r="I29" s="37"/>
      <c r="J29" s="38"/>
      <c r="K29" s="92"/>
      <c r="L29" s="88"/>
      <c r="M29" s="93"/>
      <c r="N29" s="38"/>
    </row>
    <row r="30" spans="1:14" s="1" customFormat="1" ht="14.5" x14ac:dyDescent="0.3">
      <c r="A30" s="35">
        <v>18</v>
      </c>
      <c r="B30" s="84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84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84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84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84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84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84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84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84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84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84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84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84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1547</v>
      </c>
      <c r="C49" s="289" t="s">
        <v>1372</v>
      </c>
      <c r="D49" s="290"/>
      <c r="E49" s="82">
        <f>SUM(E13:E16)</f>
        <v>0</v>
      </c>
      <c r="F49" s="82">
        <f>SUM(F13:F16)</f>
        <v>0</v>
      </c>
      <c r="G49" s="125" t="e">
        <f>E49/$E$43</f>
        <v>#DIV/0!</v>
      </c>
      <c r="H49" s="82">
        <f>SUM(G13:G16)</f>
        <v>0</v>
      </c>
      <c r="I49" s="82">
        <f>SUM(H13:H16)</f>
        <v>0</v>
      </c>
      <c r="J49" s="147" t="e">
        <f>H49/$G$43</f>
        <v>#DIV/0!</v>
      </c>
      <c r="K49" s="82">
        <f>SUM(I13:I16)</f>
        <v>0</v>
      </c>
      <c r="L49" s="82">
        <f>SUM(J13:J16)</f>
        <v>0</v>
      </c>
      <c r="M49" s="125" t="e">
        <f>K49/$I$43</f>
        <v>#DIV/0!</v>
      </c>
      <c r="N49" s="131">
        <f>SUM(K13:K16)</f>
        <v>0</v>
      </c>
      <c r="O49" s="131">
        <f>SUM(L13:L16)</f>
        <v>0</v>
      </c>
      <c r="P49" s="125" t="e">
        <f>N49/$K$43</f>
        <v>#DIV/0!</v>
      </c>
      <c r="Q49" s="95">
        <f>SUM(M13:M16)</f>
        <v>0</v>
      </c>
      <c r="R49" s="95">
        <f>SUM(N13:N16)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1548</v>
      </c>
      <c r="C50" s="291" t="s">
        <v>1389</v>
      </c>
      <c r="D50" s="292"/>
      <c r="E50" s="73">
        <f>SUM(E17:E42)</f>
        <v>0</v>
      </c>
      <c r="F50" s="73">
        <f>SUM(F17:F42)</f>
        <v>0</v>
      </c>
      <c r="G50" s="126" t="e">
        <f t="shared" ref="G50:G51" si="7">E50/$E$43</f>
        <v>#DIV/0!</v>
      </c>
      <c r="H50" s="73">
        <f>SUM(G17:G42)</f>
        <v>0</v>
      </c>
      <c r="I50" s="73">
        <f>SUM(H17:H42)</f>
        <v>0</v>
      </c>
      <c r="J50" s="148" t="e">
        <f t="shared" ref="J50:J51" si="8">H50/$G$43</f>
        <v>#DIV/0!</v>
      </c>
      <c r="K50" s="73">
        <f>SUM(I17:I42)</f>
        <v>0</v>
      </c>
      <c r="L50" s="73">
        <f>SUM(J17:J42)</f>
        <v>0</v>
      </c>
      <c r="M50" s="126" t="e">
        <f t="shared" ref="M50:M51" si="9">K50/$I$43</f>
        <v>#DIV/0!</v>
      </c>
      <c r="N50" s="118">
        <f>SUM(K17:K42)</f>
        <v>0</v>
      </c>
      <c r="O50" s="118">
        <f>SUM(L17:L42)</f>
        <v>0</v>
      </c>
      <c r="P50" s="126" t="e">
        <f t="shared" ref="P50:P51" si="10">N50/$K$43</f>
        <v>#DIV/0!</v>
      </c>
      <c r="Q50" s="139">
        <f>SUM(M17:M42)</f>
        <v>0</v>
      </c>
      <c r="R50" s="139">
        <f>SUM(N17:N42)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1424</v>
      </c>
      <c r="C51" s="293" t="s">
        <v>1374</v>
      </c>
      <c r="D51" s="294"/>
      <c r="E51" s="74">
        <v>0</v>
      </c>
      <c r="F51" s="74">
        <v>0</v>
      </c>
      <c r="G51" s="127" t="e">
        <f t="shared" si="7"/>
        <v>#DIV/0!</v>
      </c>
      <c r="H51" s="74">
        <v>0</v>
      </c>
      <c r="I51" s="74">
        <v>0</v>
      </c>
      <c r="J51" s="149" t="e">
        <f t="shared" si="8"/>
        <v>#DIV/0!</v>
      </c>
      <c r="K51" s="74">
        <v>0</v>
      </c>
      <c r="L51" s="74">
        <v>0</v>
      </c>
      <c r="M51" s="127" t="e">
        <f t="shared" si="9"/>
        <v>#DIV/0!</v>
      </c>
      <c r="N51" s="132">
        <v>0</v>
      </c>
      <c r="O51" s="132">
        <v>0</v>
      </c>
      <c r="P51" s="127" t="e">
        <f t="shared" si="10"/>
        <v>#DIV/0!</v>
      </c>
      <c r="Q51" s="99">
        <v>0</v>
      </c>
      <c r="R51" s="99"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SZ7pcbYey8TMTZFSPv/Bs5fW5ttM2Zft6wl+c5B9M7cmh1kfhr8bsgkeeOf4cH0vv2uVcW5GNvx4NdbpY+UW7Q==" saltValue="62E+eVR/dXLXt81/I7qKww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7F48A5AC-44DD-47B8-901D-708B2A11274E}"/>
  </hyperlinks>
  <pageMargins left="0.25" right="0.25" top="0.75" bottom="0.75" header="0.3" footer="0.3"/>
  <pageSetup paperSize="9" scale="81" orientation="landscape" r:id="rId1"/>
  <headerFooter alignWithMargins="0">
    <oddHeader>&amp;C&amp;P</oddHeader>
    <oddFooter>&amp;C&amp;8&amp;P</oddFooter>
  </headerFooter>
  <rowBreaks count="1" manualBreakCount="1">
    <brk id="31" max="18" man="1"/>
  </rowBreaks>
  <drawing r:id="rId2"/>
</worksheet>
</file>

<file path=xl/worksheets/sheet2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D0CEE-90E2-4AEB-BCEA-3D7CD3A56601}">
  <sheetPr>
    <tabColor theme="0" tint="-0.14999847407452621"/>
  </sheetPr>
  <dimension ref="A1:S68"/>
  <sheetViews>
    <sheetView zoomScaleNormal="100" workbookViewId="0">
      <selection activeCell="A7" sqref="A7:N7"/>
    </sheetView>
  </sheetViews>
  <sheetFormatPr defaultColWidth="9.1796875" defaultRowHeight="15.5" x14ac:dyDescent="0.35"/>
  <cols>
    <col min="1" max="1" width="3.453125" style="21" customWidth="1"/>
    <col min="2" max="2" width="9.1796875" style="21" customWidth="1"/>
    <col min="3" max="3" width="37.81640625" style="23" customWidth="1"/>
    <col min="4" max="4" width="9.54296875" style="7" customWidth="1"/>
    <col min="5" max="5" width="6.54296875" style="7" customWidth="1"/>
    <col min="6" max="6" width="9" style="6" customWidth="1"/>
    <col min="7" max="7" width="6.54296875" style="6" customWidth="1"/>
    <col min="8" max="10" width="9" style="6" customWidth="1"/>
    <col min="11" max="11" width="5.81640625" style="6" customWidth="1"/>
    <col min="12" max="12" width="9" style="59" customWidth="1"/>
    <col min="13" max="13" width="7.453125" style="6" customWidth="1"/>
    <col min="14" max="15" width="9" style="6" customWidth="1"/>
    <col min="16" max="16" width="6.7265625" style="6" customWidth="1"/>
    <col min="17" max="17" width="5.36328125" style="6" customWidth="1"/>
    <col min="18" max="18" width="9" style="6" customWidth="1"/>
    <col min="19" max="16384" width="9.1796875" style="6"/>
  </cols>
  <sheetData>
    <row r="1" spans="1:16" s="1" customFormat="1" ht="24.75" customHeight="1" thickBot="1" x14ac:dyDescent="0.35">
      <c r="A1" s="318" t="s">
        <v>1359</v>
      </c>
      <c r="B1" s="319"/>
      <c r="C1" s="319"/>
      <c r="D1" s="319"/>
      <c r="E1" s="319"/>
      <c r="F1" s="320"/>
      <c r="G1" s="2"/>
      <c r="I1" s="321" t="s">
        <v>1544</v>
      </c>
      <c r="J1" s="322"/>
      <c r="K1" s="3"/>
      <c r="L1" s="58"/>
      <c r="O1" s="295" t="s">
        <v>1642</v>
      </c>
      <c r="P1" s="295"/>
    </row>
    <row r="2" spans="1:16" s="1" customFormat="1" ht="13" x14ac:dyDescent="0.3">
      <c r="B2" s="4"/>
      <c r="C2" s="22"/>
      <c r="D2" s="4"/>
      <c r="E2" s="4"/>
      <c r="F2" s="4"/>
      <c r="G2" s="2"/>
      <c r="I2" s="5"/>
      <c r="J2" s="5"/>
      <c r="K2" s="3"/>
      <c r="L2" s="58"/>
    </row>
    <row r="3" spans="1:16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4"/>
      <c r="J3" s="5"/>
      <c r="K3" s="3"/>
      <c r="L3" s="58"/>
    </row>
    <row r="4" spans="1:16" ht="6.75" customHeight="1" x14ac:dyDescent="0.35">
      <c r="A4" s="6"/>
      <c r="B4" s="6"/>
    </row>
    <row r="5" spans="1:16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</row>
    <row r="6" spans="1:16" ht="56" customHeight="1" x14ac:dyDescent="0.35">
      <c r="A6" s="296" t="s">
        <v>1646</v>
      </c>
      <c r="B6" s="296"/>
      <c r="C6" s="296"/>
      <c r="D6" s="296"/>
      <c r="E6" s="296"/>
      <c r="F6" s="296"/>
      <c r="G6" s="296"/>
      <c r="H6" s="296"/>
      <c r="I6" s="296"/>
      <c r="J6" s="296"/>
      <c r="K6" s="296"/>
      <c r="L6" s="296"/>
      <c r="M6" s="296"/>
      <c r="N6" s="296"/>
    </row>
    <row r="7" spans="1:16" x14ac:dyDescent="0.35">
      <c r="A7" s="288" t="s">
        <v>1549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</row>
    <row r="8" spans="1:16" ht="7.5" customHeight="1" thickBot="1" x14ac:dyDescent="0.4">
      <c r="A8" s="8"/>
      <c r="B8" s="8"/>
      <c r="C8" s="24"/>
      <c r="D8" s="9"/>
      <c r="E8" s="9"/>
      <c r="F8" s="8"/>
      <c r="G8" s="8"/>
      <c r="H8" s="8"/>
      <c r="I8" s="8"/>
      <c r="J8" s="8"/>
    </row>
    <row r="9" spans="1:16" s="10" customFormat="1" ht="18" customHeight="1" thickBot="1" x14ac:dyDescent="0.3">
      <c r="A9" s="316" t="s">
        <v>388</v>
      </c>
      <c r="B9" s="336" t="s">
        <v>1042</v>
      </c>
      <c r="C9" s="339" t="s">
        <v>1361</v>
      </c>
      <c r="D9" s="342" t="s">
        <v>1044</v>
      </c>
      <c r="E9" s="331">
        <v>2026</v>
      </c>
      <c r="F9" s="345"/>
      <c r="G9" s="345"/>
      <c r="H9" s="345"/>
      <c r="I9" s="345"/>
      <c r="J9" s="332"/>
      <c r="K9" s="308" t="s">
        <v>1370</v>
      </c>
      <c r="L9" s="309"/>
      <c r="M9" s="329">
        <v>2024</v>
      </c>
      <c r="N9" s="326"/>
    </row>
    <row r="10" spans="1:16" s="10" customFormat="1" ht="23" customHeight="1" thickBot="1" x14ac:dyDescent="0.3">
      <c r="A10" s="311"/>
      <c r="B10" s="337"/>
      <c r="C10" s="340"/>
      <c r="D10" s="343"/>
      <c r="E10" s="331" t="s">
        <v>1367</v>
      </c>
      <c r="F10" s="332"/>
      <c r="G10" s="331" t="s">
        <v>1366</v>
      </c>
      <c r="H10" s="332"/>
      <c r="I10" s="333" t="s">
        <v>385</v>
      </c>
      <c r="J10" s="334"/>
      <c r="K10" s="346"/>
      <c r="L10" s="347"/>
      <c r="M10" s="330"/>
      <c r="N10" s="328"/>
    </row>
    <row r="11" spans="1:16" s="11" customFormat="1" ht="32" thickBot="1" x14ac:dyDescent="0.3">
      <c r="A11" s="317"/>
      <c r="B11" s="338"/>
      <c r="C11" s="341"/>
      <c r="D11" s="344"/>
      <c r="E11" s="39" t="s">
        <v>1368</v>
      </c>
      <c r="F11" s="39" t="s">
        <v>1369</v>
      </c>
      <c r="G11" s="39" t="s">
        <v>1368</v>
      </c>
      <c r="H11" s="39" t="s">
        <v>1369</v>
      </c>
      <c r="I11" s="40" t="s">
        <v>1377</v>
      </c>
      <c r="J11" s="57" t="s">
        <v>1378</v>
      </c>
      <c r="K11" s="40" t="s">
        <v>1365</v>
      </c>
      <c r="L11" s="85" t="s">
        <v>1043</v>
      </c>
      <c r="M11" s="75" t="s">
        <v>1365</v>
      </c>
      <c r="N11" s="57" t="s">
        <v>1043</v>
      </c>
    </row>
    <row r="12" spans="1:16" s="12" customFormat="1" ht="13.5" thickBot="1" x14ac:dyDescent="0.35">
      <c r="A12" s="41">
        <v>1</v>
      </c>
      <c r="B12" s="42">
        <v>2</v>
      </c>
      <c r="C12" s="43">
        <v>3</v>
      </c>
      <c r="D12" s="44">
        <v>4</v>
      </c>
      <c r="E12" s="45">
        <v>5</v>
      </c>
      <c r="F12" s="46">
        <v>6</v>
      </c>
      <c r="G12" s="47">
        <v>7</v>
      </c>
      <c r="H12" s="46">
        <v>8</v>
      </c>
      <c r="I12" s="48" t="s">
        <v>386</v>
      </c>
      <c r="J12" s="49" t="s">
        <v>387</v>
      </c>
      <c r="K12" s="49">
        <v>11</v>
      </c>
      <c r="L12" s="86">
        <v>12</v>
      </c>
      <c r="M12" s="91">
        <v>13</v>
      </c>
      <c r="N12" s="49">
        <v>14</v>
      </c>
    </row>
    <row r="13" spans="1:16" s="1" customFormat="1" ht="31.5" x14ac:dyDescent="0.3">
      <c r="A13" s="35">
        <v>1</v>
      </c>
      <c r="B13" s="283" t="s">
        <v>1015</v>
      </c>
      <c r="C13" s="55" t="s">
        <v>1016</v>
      </c>
      <c r="D13" s="31">
        <v>57699</v>
      </c>
      <c r="E13" s="32"/>
      <c r="F13" s="81">
        <f>E13*D13</f>
        <v>0</v>
      </c>
      <c r="G13" s="33"/>
      <c r="H13" s="81">
        <f>G13*D13</f>
        <v>0</v>
      </c>
      <c r="I13" s="37">
        <f>E13+G13</f>
        <v>0</v>
      </c>
      <c r="J13" s="38">
        <f>I13*D13</f>
        <v>0</v>
      </c>
      <c r="K13" s="92"/>
      <c r="L13" s="87">
        <f>K13*D13</f>
        <v>0</v>
      </c>
      <c r="M13" s="93"/>
      <c r="N13" s="78">
        <f>M13*D13</f>
        <v>0</v>
      </c>
    </row>
    <row r="14" spans="1:16" s="1" customFormat="1" ht="31.5" x14ac:dyDescent="0.3">
      <c r="A14" s="35">
        <v>2</v>
      </c>
      <c r="B14" s="283" t="s">
        <v>1017</v>
      </c>
      <c r="C14" s="55" t="s">
        <v>1018</v>
      </c>
      <c r="D14" s="31">
        <v>18609</v>
      </c>
      <c r="E14" s="32"/>
      <c r="F14" s="81">
        <f>E14*D14</f>
        <v>0</v>
      </c>
      <c r="G14" s="33"/>
      <c r="H14" s="81">
        <f t="shared" ref="H14:H25" si="0">G14*D14</f>
        <v>0</v>
      </c>
      <c r="I14" s="37">
        <f t="shared" ref="I14:I25" si="1">E14+G14</f>
        <v>0</v>
      </c>
      <c r="J14" s="38">
        <f>I14*D14</f>
        <v>0</v>
      </c>
      <c r="K14" s="92"/>
      <c r="L14" s="88">
        <f t="shared" ref="L14:L25" si="2">K14*D14</f>
        <v>0</v>
      </c>
      <c r="M14" s="93"/>
      <c r="N14" s="38">
        <f>M14*D14</f>
        <v>0</v>
      </c>
    </row>
    <row r="15" spans="1:16" s="1" customFormat="1" ht="14.5" x14ac:dyDescent="0.3">
      <c r="A15" s="35">
        <v>3</v>
      </c>
      <c r="B15" s="283" t="s">
        <v>1019</v>
      </c>
      <c r="C15" s="55" t="s">
        <v>1020</v>
      </c>
      <c r="D15" s="31">
        <v>5755</v>
      </c>
      <c r="E15" s="32"/>
      <c r="F15" s="81">
        <f t="shared" ref="F15:F25" si="3">E15*D15</f>
        <v>0</v>
      </c>
      <c r="G15" s="33"/>
      <c r="H15" s="81">
        <f t="shared" si="0"/>
        <v>0</v>
      </c>
      <c r="I15" s="37">
        <f t="shared" si="1"/>
        <v>0</v>
      </c>
      <c r="J15" s="38">
        <f t="shared" ref="J15:J25" si="4">I15*D15</f>
        <v>0</v>
      </c>
      <c r="K15" s="92"/>
      <c r="L15" s="88">
        <f t="shared" si="2"/>
        <v>0</v>
      </c>
      <c r="M15" s="93"/>
      <c r="N15" s="38">
        <f t="shared" ref="N15:N25" si="5">M15*D15</f>
        <v>0</v>
      </c>
    </row>
    <row r="16" spans="1:16" s="1" customFormat="1" ht="14.5" x14ac:dyDescent="0.3">
      <c r="A16" s="35">
        <v>4</v>
      </c>
      <c r="B16" s="283" t="s">
        <v>1021</v>
      </c>
      <c r="C16" s="55" t="s">
        <v>1022</v>
      </c>
      <c r="D16" s="31">
        <v>59784</v>
      </c>
      <c r="E16" s="32"/>
      <c r="F16" s="81">
        <f t="shared" si="3"/>
        <v>0</v>
      </c>
      <c r="G16" s="33"/>
      <c r="H16" s="81">
        <f t="shared" si="0"/>
        <v>0</v>
      </c>
      <c r="I16" s="37">
        <f t="shared" si="1"/>
        <v>0</v>
      </c>
      <c r="J16" s="38">
        <f t="shared" si="4"/>
        <v>0</v>
      </c>
      <c r="K16" s="92"/>
      <c r="L16" s="88">
        <f t="shared" si="2"/>
        <v>0</v>
      </c>
      <c r="M16" s="93"/>
      <c r="N16" s="38">
        <f t="shared" si="5"/>
        <v>0</v>
      </c>
    </row>
    <row r="17" spans="1:14" s="1" customFormat="1" ht="14.5" x14ac:dyDescent="0.3">
      <c r="A17" s="35">
        <v>5</v>
      </c>
      <c r="B17" s="283" t="s">
        <v>1023</v>
      </c>
      <c r="C17" s="55" t="s">
        <v>1024</v>
      </c>
      <c r="D17" s="31">
        <v>31013</v>
      </c>
      <c r="E17" s="32"/>
      <c r="F17" s="81">
        <f t="shared" si="3"/>
        <v>0</v>
      </c>
      <c r="G17" s="33"/>
      <c r="H17" s="81">
        <f t="shared" si="0"/>
        <v>0</v>
      </c>
      <c r="I17" s="37">
        <f t="shared" si="1"/>
        <v>0</v>
      </c>
      <c r="J17" s="38">
        <f t="shared" si="4"/>
        <v>0</v>
      </c>
      <c r="K17" s="92"/>
      <c r="L17" s="88">
        <f t="shared" si="2"/>
        <v>0</v>
      </c>
      <c r="M17" s="93"/>
      <c r="N17" s="38">
        <f t="shared" si="5"/>
        <v>0</v>
      </c>
    </row>
    <row r="18" spans="1:14" s="1" customFormat="1" ht="14.5" x14ac:dyDescent="0.3">
      <c r="A18" s="35">
        <v>6</v>
      </c>
      <c r="B18" s="283" t="s">
        <v>1025</v>
      </c>
      <c r="C18" s="55" t="s">
        <v>1026</v>
      </c>
      <c r="D18" s="31">
        <v>6165</v>
      </c>
      <c r="E18" s="32"/>
      <c r="F18" s="81">
        <f t="shared" si="3"/>
        <v>0</v>
      </c>
      <c r="G18" s="33"/>
      <c r="H18" s="81">
        <f t="shared" si="0"/>
        <v>0</v>
      </c>
      <c r="I18" s="37">
        <f t="shared" si="1"/>
        <v>0</v>
      </c>
      <c r="J18" s="38">
        <f t="shared" si="4"/>
        <v>0</v>
      </c>
      <c r="K18" s="92"/>
      <c r="L18" s="88">
        <f t="shared" si="2"/>
        <v>0</v>
      </c>
      <c r="M18" s="93"/>
      <c r="N18" s="38">
        <f>M18*D18</f>
        <v>0</v>
      </c>
    </row>
    <row r="19" spans="1:14" s="1" customFormat="1" ht="14.5" x14ac:dyDescent="0.3">
      <c r="A19" s="35">
        <v>7</v>
      </c>
      <c r="B19" s="283" t="s">
        <v>1027</v>
      </c>
      <c r="C19" s="55" t="s">
        <v>1028</v>
      </c>
      <c r="D19" s="31">
        <v>11045</v>
      </c>
      <c r="E19" s="32"/>
      <c r="F19" s="81">
        <f t="shared" si="3"/>
        <v>0</v>
      </c>
      <c r="G19" s="33"/>
      <c r="H19" s="81">
        <f t="shared" si="0"/>
        <v>0</v>
      </c>
      <c r="I19" s="37">
        <f t="shared" si="1"/>
        <v>0</v>
      </c>
      <c r="J19" s="38">
        <f t="shared" si="4"/>
        <v>0</v>
      </c>
      <c r="K19" s="92"/>
      <c r="L19" s="88">
        <f t="shared" si="2"/>
        <v>0</v>
      </c>
      <c r="M19" s="93"/>
      <c r="N19" s="38">
        <f t="shared" si="5"/>
        <v>0</v>
      </c>
    </row>
    <row r="20" spans="1:14" s="1" customFormat="1" ht="14.5" x14ac:dyDescent="0.3">
      <c r="A20" s="35">
        <v>8</v>
      </c>
      <c r="B20" s="283" t="s">
        <v>1029</v>
      </c>
      <c r="C20" s="55" t="s">
        <v>1030</v>
      </c>
      <c r="D20" s="31">
        <v>7842</v>
      </c>
      <c r="E20" s="32"/>
      <c r="F20" s="81">
        <f t="shared" si="3"/>
        <v>0</v>
      </c>
      <c r="G20" s="33"/>
      <c r="H20" s="81">
        <f t="shared" si="0"/>
        <v>0</v>
      </c>
      <c r="I20" s="37">
        <f t="shared" si="1"/>
        <v>0</v>
      </c>
      <c r="J20" s="38">
        <f t="shared" si="4"/>
        <v>0</v>
      </c>
      <c r="K20" s="92"/>
      <c r="L20" s="88">
        <f t="shared" si="2"/>
        <v>0</v>
      </c>
      <c r="M20" s="93"/>
      <c r="N20" s="38">
        <f t="shared" si="5"/>
        <v>0</v>
      </c>
    </row>
    <row r="21" spans="1:14" s="1" customFormat="1" ht="14.5" x14ac:dyDescent="0.3">
      <c r="A21" s="35">
        <v>9</v>
      </c>
      <c r="B21" s="283" t="s">
        <v>1031</v>
      </c>
      <c r="C21" s="55" t="s">
        <v>1032</v>
      </c>
      <c r="D21" s="31">
        <v>42157</v>
      </c>
      <c r="E21" s="32"/>
      <c r="F21" s="81">
        <f t="shared" si="3"/>
        <v>0</v>
      </c>
      <c r="G21" s="33"/>
      <c r="H21" s="81">
        <f t="shared" si="0"/>
        <v>0</v>
      </c>
      <c r="I21" s="37">
        <f t="shared" si="1"/>
        <v>0</v>
      </c>
      <c r="J21" s="38">
        <f t="shared" si="4"/>
        <v>0</v>
      </c>
      <c r="K21" s="92"/>
      <c r="L21" s="88">
        <f t="shared" si="2"/>
        <v>0</v>
      </c>
      <c r="M21" s="93"/>
      <c r="N21" s="38">
        <f t="shared" si="5"/>
        <v>0</v>
      </c>
    </row>
    <row r="22" spans="1:14" s="1" customFormat="1" ht="21" x14ac:dyDescent="0.3">
      <c r="A22" s="35">
        <v>10</v>
      </c>
      <c r="B22" s="283" t="s">
        <v>1033</v>
      </c>
      <c r="C22" s="55" t="s">
        <v>1034</v>
      </c>
      <c r="D22" s="31">
        <v>12054</v>
      </c>
      <c r="E22" s="32"/>
      <c r="F22" s="81">
        <f t="shared" si="3"/>
        <v>0</v>
      </c>
      <c r="G22" s="33"/>
      <c r="H22" s="81">
        <f t="shared" si="0"/>
        <v>0</v>
      </c>
      <c r="I22" s="37">
        <f t="shared" si="1"/>
        <v>0</v>
      </c>
      <c r="J22" s="38">
        <f t="shared" si="4"/>
        <v>0</v>
      </c>
      <c r="K22" s="92"/>
      <c r="L22" s="88">
        <f t="shared" si="2"/>
        <v>0</v>
      </c>
      <c r="M22" s="93"/>
      <c r="N22" s="38">
        <f t="shared" si="5"/>
        <v>0</v>
      </c>
    </row>
    <row r="23" spans="1:14" s="1" customFormat="1" ht="14.5" x14ac:dyDescent="0.3">
      <c r="A23" s="35">
        <v>11</v>
      </c>
      <c r="B23" s="283" t="s">
        <v>1035</v>
      </c>
      <c r="C23" s="55" t="s">
        <v>1036</v>
      </c>
      <c r="D23" s="31">
        <v>28159</v>
      </c>
      <c r="E23" s="32"/>
      <c r="F23" s="81">
        <f t="shared" si="3"/>
        <v>0</v>
      </c>
      <c r="G23" s="33"/>
      <c r="H23" s="81">
        <f t="shared" si="0"/>
        <v>0</v>
      </c>
      <c r="I23" s="37">
        <f t="shared" si="1"/>
        <v>0</v>
      </c>
      <c r="J23" s="38">
        <f t="shared" si="4"/>
        <v>0</v>
      </c>
      <c r="K23" s="92"/>
      <c r="L23" s="88">
        <f t="shared" si="2"/>
        <v>0</v>
      </c>
      <c r="M23" s="93"/>
      <c r="N23" s="38">
        <f t="shared" si="5"/>
        <v>0</v>
      </c>
    </row>
    <row r="24" spans="1:14" s="1" customFormat="1" ht="21" x14ac:dyDescent="0.3">
      <c r="A24" s="35">
        <v>12</v>
      </c>
      <c r="B24" s="283" t="s">
        <v>1037</v>
      </c>
      <c r="C24" s="55" t="s">
        <v>1038</v>
      </c>
      <c r="D24" s="31">
        <v>10234</v>
      </c>
      <c r="E24" s="32"/>
      <c r="F24" s="81">
        <f t="shared" si="3"/>
        <v>0</v>
      </c>
      <c r="G24" s="33"/>
      <c r="H24" s="81">
        <f t="shared" si="0"/>
        <v>0</v>
      </c>
      <c r="I24" s="37">
        <f t="shared" si="1"/>
        <v>0</v>
      </c>
      <c r="J24" s="38">
        <f t="shared" si="4"/>
        <v>0</v>
      </c>
      <c r="K24" s="92"/>
      <c r="L24" s="88">
        <f t="shared" si="2"/>
        <v>0</v>
      </c>
      <c r="M24" s="93"/>
      <c r="N24" s="38">
        <f t="shared" si="5"/>
        <v>0</v>
      </c>
    </row>
    <row r="25" spans="1:14" s="1" customFormat="1" ht="21" x14ac:dyDescent="0.3">
      <c r="A25" s="35">
        <v>13</v>
      </c>
      <c r="B25" s="283" t="s">
        <v>1039</v>
      </c>
      <c r="C25" s="55" t="s">
        <v>1040</v>
      </c>
      <c r="D25" s="31">
        <v>6920</v>
      </c>
      <c r="E25" s="32"/>
      <c r="F25" s="81">
        <f t="shared" si="3"/>
        <v>0</v>
      </c>
      <c r="G25" s="33"/>
      <c r="H25" s="81">
        <f t="shared" si="0"/>
        <v>0</v>
      </c>
      <c r="I25" s="37">
        <f t="shared" si="1"/>
        <v>0</v>
      </c>
      <c r="J25" s="38">
        <f t="shared" si="4"/>
        <v>0</v>
      </c>
      <c r="K25" s="92"/>
      <c r="L25" s="88">
        <f t="shared" si="2"/>
        <v>0</v>
      </c>
      <c r="M25" s="93"/>
      <c r="N25" s="38">
        <f t="shared" si="5"/>
        <v>0</v>
      </c>
    </row>
    <row r="26" spans="1:14" s="1" customFormat="1" ht="14.5" x14ac:dyDescent="0.3">
      <c r="A26" s="35">
        <v>14</v>
      </c>
      <c r="B26" s="283"/>
      <c r="C26" s="55"/>
      <c r="D26" s="31"/>
      <c r="E26" s="32"/>
      <c r="F26" s="81"/>
      <c r="G26" s="33"/>
      <c r="H26" s="81"/>
      <c r="I26" s="37"/>
      <c r="J26" s="38"/>
      <c r="K26" s="92"/>
      <c r="L26" s="88"/>
      <c r="M26" s="93"/>
      <c r="N26" s="38"/>
    </row>
    <row r="27" spans="1:14" s="1" customFormat="1" ht="14.5" x14ac:dyDescent="0.3">
      <c r="A27" s="35">
        <v>15</v>
      </c>
      <c r="B27" s="283"/>
      <c r="C27" s="55"/>
      <c r="D27" s="31"/>
      <c r="E27" s="32"/>
      <c r="F27" s="81"/>
      <c r="G27" s="33"/>
      <c r="H27" s="81"/>
      <c r="I27" s="37"/>
      <c r="J27" s="38"/>
      <c r="K27" s="92"/>
      <c r="L27" s="88"/>
      <c r="M27" s="93"/>
      <c r="N27" s="38"/>
    </row>
    <row r="28" spans="1:14" s="1" customFormat="1" ht="14.5" x14ac:dyDescent="0.3">
      <c r="A28" s="35">
        <v>16</v>
      </c>
      <c r="B28" s="283"/>
      <c r="C28" s="55"/>
      <c r="D28" s="31"/>
      <c r="E28" s="32"/>
      <c r="F28" s="81"/>
      <c r="G28" s="33"/>
      <c r="H28" s="81"/>
      <c r="I28" s="37"/>
      <c r="J28" s="38"/>
      <c r="K28" s="92"/>
      <c r="L28" s="88"/>
      <c r="M28" s="93"/>
      <c r="N28" s="38"/>
    </row>
    <row r="29" spans="1:14" s="1" customFormat="1" ht="14.5" x14ac:dyDescent="0.3">
      <c r="A29" s="35">
        <v>17</v>
      </c>
      <c r="B29" s="283"/>
      <c r="C29" s="55"/>
      <c r="D29" s="31"/>
      <c r="E29" s="32"/>
      <c r="F29" s="81"/>
      <c r="G29" s="33"/>
      <c r="H29" s="81"/>
      <c r="I29" s="37"/>
      <c r="J29" s="38"/>
      <c r="K29" s="92"/>
      <c r="L29" s="88"/>
      <c r="M29" s="93"/>
      <c r="N29" s="38"/>
    </row>
    <row r="30" spans="1:14" s="1" customFormat="1" ht="14.5" x14ac:dyDescent="0.3">
      <c r="A30" s="35">
        <v>18</v>
      </c>
      <c r="B30" s="283"/>
      <c r="C30" s="55"/>
      <c r="D30" s="31"/>
      <c r="E30" s="32"/>
      <c r="F30" s="81"/>
      <c r="G30" s="33"/>
      <c r="H30" s="81"/>
      <c r="I30" s="37"/>
      <c r="J30" s="38"/>
      <c r="K30" s="92"/>
      <c r="L30" s="88"/>
      <c r="M30" s="93"/>
      <c r="N30" s="38"/>
    </row>
    <row r="31" spans="1:14" s="1" customFormat="1" ht="14.5" x14ac:dyDescent="0.3">
      <c r="A31" s="35">
        <v>19</v>
      </c>
      <c r="B31" s="283"/>
      <c r="C31" s="55"/>
      <c r="D31" s="31"/>
      <c r="E31" s="32"/>
      <c r="F31" s="81"/>
      <c r="G31" s="33"/>
      <c r="H31" s="81"/>
      <c r="I31" s="37"/>
      <c r="J31" s="38"/>
      <c r="K31" s="92"/>
      <c r="L31" s="88"/>
      <c r="M31" s="93"/>
      <c r="N31" s="38"/>
    </row>
    <row r="32" spans="1:14" s="1" customFormat="1" ht="14.5" x14ac:dyDescent="0.3">
      <c r="A32" s="35">
        <v>20</v>
      </c>
      <c r="B32" s="283"/>
      <c r="C32" s="55"/>
      <c r="D32" s="31"/>
      <c r="E32" s="32"/>
      <c r="F32" s="81"/>
      <c r="G32" s="33"/>
      <c r="H32" s="81"/>
      <c r="I32" s="37"/>
      <c r="J32" s="38"/>
      <c r="K32" s="92"/>
      <c r="L32" s="88"/>
      <c r="M32" s="93"/>
      <c r="N32" s="38"/>
    </row>
    <row r="33" spans="1:19" s="1" customFormat="1" ht="14.5" x14ac:dyDescent="0.3">
      <c r="A33" s="35">
        <v>21</v>
      </c>
      <c r="B33" s="283"/>
      <c r="C33" s="55"/>
      <c r="D33" s="31"/>
      <c r="E33" s="32"/>
      <c r="F33" s="81"/>
      <c r="G33" s="33"/>
      <c r="H33" s="81"/>
      <c r="I33" s="37"/>
      <c r="J33" s="38"/>
      <c r="K33" s="92"/>
      <c r="L33" s="88"/>
      <c r="M33" s="93"/>
      <c r="N33" s="38"/>
    </row>
    <row r="34" spans="1:19" s="1" customFormat="1" ht="14.5" x14ac:dyDescent="0.3">
      <c r="A34" s="35">
        <v>22</v>
      </c>
      <c r="B34" s="283"/>
      <c r="C34" s="55"/>
      <c r="D34" s="31"/>
      <c r="E34" s="32"/>
      <c r="F34" s="81"/>
      <c r="G34" s="33"/>
      <c r="H34" s="81"/>
      <c r="I34" s="37"/>
      <c r="J34" s="38"/>
      <c r="K34" s="92"/>
      <c r="L34" s="88"/>
      <c r="M34" s="93"/>
      <c r="N34" s="38"/>
    </row>
    <row r="35" spans="1:19" s="1" customFormat="1" ht="14.5" x14ac:dyDescent="0.3">
      <c r="A35" s="35">
        <v>23</v>
      </c>
      <c r="B35" s="283"/>
      <c r="C35" s="55"/>
      <c r="D35" s="31"/>
      <c r="E35" s="32"/>
      <c r="F35" s="81"/>
      <c r="G35" s="33"/>
      <c r="H35" s="81"/>
      <c r="I35" s="37"/>
      <c r="J35" s="38"/>
      <c r="K35" s="92"/>
      <c r="L35" s="88"/>
      <c r="M35" s="93"/>
      <c r="N35" s="38"/>
    </row>
    <row r="36" spans="1:19" s="1" customFormat="1" ht="14.5" x14ac:dyDescent="0.3">
      <c r="A36" s="35">
        <v>24</v>
      </c>
      <c r="B36" s="283"/>
      <c r="C36" s="55"/>
      <c r="D36" s="31"/>
      <c r="E36" s="32"/>
      <c r="F36" s="81"/>
      <c r="G36" s="33"/>
      <c r="H36" s="81"/>
      <c r="I36" s="37"/>
      <c r="J36" s="38"/>
      <c r="K36" s="92"/>
      <c r="L36" s="88"/>
      <c r="M36" s="93"/>
      <c r="N36" s="38"/>
    </row>
    <row r="37" spans="1:19" s="1" customFormat="1" ht="14.5" x14ac:dyDescent="0.3">
      <c r="A37" s="35">
        <v>25</v>
      </c>
      <c r="B37" s="283"/>
      <c r="C37" s="55"/>
      <c r="D37" s="31"/>
      <c r="E37" s="32"/>
      <c r="F37" s="81"/>
      <c r="G37" s="33"/>
      <c r="H37" s="81"/>
      <c r="I37" s="37"/>
      <c r="J37" s="38"/>
      <c r="K37" s="92"/>
      <c r="L37" s="88"/>
      <c r="M37" s="93"/>
      <c r="N37" s="38"/>
    </row>
    <row r="38" spans="1:19" s="1" customFormat="1" ht="14.5" x14ac:dyDescent="0.3">
      <c r="A38" s="35">
        <v>26</v>
      </c>
      <c r="B38" s="283"/>
      <c r="C38" s="55"/>
      <c r="D38" s="31"/>
      <c r="E38" s="32"/>
      <c r="F38" s="81"/>
      <c r="G38" s="33"/>
      <c r="H38" s="81"/>
      <c r="I38" s="37"/>
      <c r="J38" s="38"/>
      <c r="K38" s="92"/>
      <c r="L38" s="88"/>
      <c r="M38" s="93"/>
      <c r="N38" s="38"/>
    </row>
    <row r="39" spans="1:19" s="1" customFormat="1" ht="14.5" x14ac:dyDescent="0.3">
      <c r="A39" s="35">
        <v>27</v>
      </c>
      <c r="B39" s="283"/>
      <c r="C39" s="55"/>
      <c r="D39" s="31"/>
      <c r="E39" s="32"/>
      <c r="F39" s="81"/>
      <c r="G39" s="33"/>
      <c r="H39" s="81"/>
      <c r="I39" s="37"/>
      <c r="J39" s="38"/>
      <c r="K39" s="92"/>
      <c r="L39" s="88"/>
      <c r="M39" s="93"/>
      <c r="N39" s="38"/>
    </row>
    <row r="40" spans="1:19" s="1" customFormat="1" ht="14.5" x14ac:dyDescent="0.3">
      <c r="A40" s="35">
        <v>28</v>
      </c>
      <c r="B40" s="283"/>
      <c r="C40" s="55"/>
      <c r="D40" s="31"/>
      <c r="E40" s="32"/>
      <c r="F40" s="81"/>
      <c r="G40" s="33"/>
      <c r="H40" s="81"/>
      <c r="I40" s="37"/>
      <c r="J40" s="38"/>
      <c r="K40" s="92"/>
      <c r="L40" s="88"/>
      <c r="M40" s="93"/>
      <c r="N40" s="38"/>
    </row>
    <row r="41" spans="1:19" s="1" customFormat="1" ht="14.5" x14ac:dyDescent="0.3">
      <c r="A41" s="35">
        <v>29</v>
      </c>
      <c r="B41" s="283"/>
      <c r="C41" s="55"/>
      <c r="D41" s="31"/>
      <c r="E41" s="32"/>
      <c r="F41" s="81"/>
      <c r="G41" s="33"/>
      <c r="H41" s="81"/>
      <c r="I41" s="37"/>
      <c r="J41" s="38"/>
      <c r="K41" s="92"/>
      <c r="L41" s="88"/>
      <c r="M41" s="93"/>
      <c r="N41" s="38"/>
    </row>
    <row r="42" spans="1:19" s="1" customFormat="1" ht="15" thickBot="1" x14ac:dyDescent="0.35">
      <c r="A42" s="35">
        <v>30</v>
      </c>
      <c r="B42" s="283"/>
      <c r="C42" s="55"/>
      <c r="D42" s="31"/>
      <c r="E42" s="32"/>
      <c r="F42" s="81"/>
      <c r="G42" s="33"/>
      <c r="H42" s="81"/>
      <c r="I42" s="37"/>
      <c r="J42" s="38"/>
      <c r="K42" s="92"/>
      <c r="L42" s="88"/>
      <c r="M42" s="93"/>
      <c r="N42" s="38"/>
    </row>
    <row r="43" spans="1:19" s="14" customFormat="1" ht="23.15" customHeight="1" thickBot="1" x14ac:dyDescent="0.35">
      <c r="A43" s="13"/>
      <c r="B43" s="29"/>
      <c r="C43" s="314" t="s">
        <v>1355</v>
      </c>
      <c r="D43" s="315"/>
      <c r="E43" s="36">
        <f t="shared" ref="E43:N43" si="6">SUM(E13:E42)</f>
        <v>0</v>
      </c>
      <c r="F43" s="36">
        <f t="shared" si="6"/>
        <v>0</v>
      </c>
      <c r="G43" s="36">
        <f t="shared" si="6"/>
        <v>0</v>
      </c>
      <c r="H43" s="36">
        <f t="shared" si="6"/>
        <v>0</v>
      </c>
      <c r="I43" s="36">
        <f t="shared" si="6"/>
        <v>0</v>
      </c>
      <c r="J43" s="36">
        <f t="shared" si="6"/>
        <v>0</v>
      </c>
      <c r="K43" s="77">
        <f t="shared" si="6"/>
        <v>0</v>
      </c>
      <c r="L43" s="36">
        <f t="shared" si="6"/>
        <v>0</v>
      </c>
      <c r="M43" s="77">
        <f t="shared" si="6"/>
        <v>0</v>
      </c>
      <c r="N43" s="36">
        <f t="shared" si="6"/>
        <v>0</v>
      </c>
    </row>
    <row r="44" spans="1:19" s="14" customFormat="1" ht="23.15" customHeight="1" x14ac:dyDescent="0.3">
      <c r="A44" s="20"/>
      <c r="B44" s="20"/>
      <c r="C44" s="62"/>
      <c r="D44" s="62"/>
      <c r="E44" s="63"/>
      <c r="F44" s="63"/>
      <c r="G44" s="63"/>
      <c r="H44" s="63"/>
      <c r="I44" s="63"/>
      <c r="J44" s="63"/>
      <c r="L44" s="60"/>
    </row>
    <row r="45" spans="1:19" s="14" customFormat="1" ht="23.15" customHeight="1" thickBot="1" x14ac:dyDescent="0.4">
      <c r="A45" s="20"/>
      <c r="B45" s="335" t="s">
        <v>1371</v>
      </c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287"/>
    </row>
    <row r="46" spans="1:19" s="14" customFormat="1" ht="23.15" customHeight="1" thickBot="1" x14ac:dyDescent="0.35">
      <c r="A46" s="20"/>
      <c r="B46" s="297" t="s">
        <v>1382</v>
      </c>
      <c r="C46" s="300" t="s">
        <v>1383</v>
      </c>
      <c r="D46" s="301"/>
      <c r="E46" s="306" t="s">
        <v>1384</v>
      </c>
      <c r="F46" s="307"/>
      <c r="G46" s="307"/>
      <c r="H46" s="307"/>
      <c r="I46" s="307"/>
      <c r="J46" s="307"/>
      <c r="K46" s="307"/>
      <c r="L46" s="307"/>
      <c r="M46" s="307"/>
      <c r="N46" s="308" t="s">
        <v>1370</v>
      </c>
      <c r="O46" s="309"/>
      <c r="P46" s="310"/>
      <c r="Q46" s="325">
        <v>2024</v>
      </c>
      <c r="R46" s="325"/>
      <c r="S46" s="326"/>
    </row>
    <row r="47" spans="1:19" s="14" customFormat="1" ht="23.15" customHeight="1" thickBot="1" x14ac:dyDescent="0.35">
      <c r="A47" s="20"/>
      <c r="B47" s="298"/>
      <c r="C47" s="302"/>
      <c r="D47" s="303"/>
      <c r="E47" s="329" t="s">
        <v>1367</v>
      </c>
      <c r="F47" s="325"/>
      <c r="G47" s="326"/>
      <c r="H47" s="329" t="s">
        <v>1366</v>
      </c>
      <c r="I47" s="325"/>
      <c r="J47" s="326"/>
      <c r="K47" s="308" t="s">
        <v>385</v>
      </c>
      <c r="L47" s="309"/>
      <c r="M47" s="310"/>
      <c r="N47" s="311"/>
      <c r="O47" s="312"/>
      <c r="P47" s="313"/>
      <c r="Q47" s="327"/>
      <c r="R47" s="327"/>
      <c r="S47" s="328"/>
    </row>
    <row r="48" spans="1:19" s="14" customFormat="1" ht="32" thickBot="1" x14ac:dyDescent="0.35">
      <c r="A48" s="20"/>
      <c r="B48" s="299"/>
      <c r="C48" s="304"/>
      <c r="D48" s="305"/>
      <c r="E48" s="71" t="s">
        <v>1368</v>
      </c>
      <c r="F48" s="71" t="s">
        <v>1437</v>
      </c>
      <c r="G48" s="71" t="s">
        <v>1379</v>
      </c>
      <c r="H48" s="71" t="s">
        <v>1368</v>
      </c>
      <c r="I48" s="71" t="s">
        <v>1437</v>
      </c>
      <c r="J48" s="71" t="s">
        <v>1379</v>
      </c>
      <c r="K48" s="71" t="s">
        <v>1368</v>
      </c>
      <c r="L48" s="71" t="s">
        <v>1437</v>
      </c>
      <c r="M48" s="71" t="s">
        <v>1379</v>
      </c>
      <c r="N48" s="42" t="s">
        <v>1368</v>
      </c>
      <c r="O48" s="128" t="s">
        <v>1437</v>
      </c>
      <c r="P48" s="68" t="s">
        <v>1379</v>
      </c>
      <c r="Q48" s="121" t="s">
        <v>1368</v>
      </c>
      <c r="R48" s="119" t="s">
        <v>1437</v>
      </c>
      <c r="S48" s="76" t="s">
        <v>1379</v>
      </c>
    </row>
    <row r="49" spans="1:19" s="14" customFormat="1" ht="23.15" customHeight="1" x14ac:dyDescent="0.3">
      <c r="A49" s="20"/>
      <c r="B49" s="66" t="s">
        <v>1551</v>
      </c>
      <c r="C49" s="289" t="s">
        <v>1372</v>
      </c>
      <c r="D49" s="290"/>
      <c r="E49" s="82">
        <f>SUM(E13:E14)</f>
        <v>0</v>
      </c>
      <c r="F49" s="82">
        <f>SUM(F13:F14)</f>
        <v>0</v>
      </c>
      <c r="G49" s="125" t="e">
        <f>E49/$E$43</f>
        <v>#DIV/0!</v>
      </c>
      <c r="H49" s="82">
        <f>SUM(G13:G14)</f>
        <v>0</v>
      </c>
      <c r="I49" s="82">
        <f>SUM(H13:H14)</f>
        <v>0</v>
      </c>
      <c r="J49" s="147" t="e">
        <f>H49/$G$43</f>
        <v>#DIV/0!</v>
      </c>
      <c r="K49" s="82">
        <f>SUM(I13:I14)</f>
        <v>0</v>
      </c>
      <c r="L49" s="82">
        <f>SUM(J13:J14)</f>
        <v>0</v>
      </c>
      <c r="M49" s="125" t="e">
        <f>K49/$I$43</f>
        <v>#DIV/0!</v>
      </c>
      <c r="N49" s="131">
        <f>SUM(K13:K14)</f>
        <v>0</v>
      </c>
      <c r="O49" s="131">
        <f>SUM(L13:L14)</f>
        <v>0</v>
      </c>
      <c r="P49" s="125" t="e">
        <f>N49/$K$43</f>
        <v>#DIV/0!</v>
      </c>
      <c r="Q49" s="95">
        <f>SUM(M13:M14)</f>
        <v>0</v>
      </c>
      <c r="R49" s="95">
        <f>SUM(N13:N14)</f>
        <v>0</v>
      </c>
      <c r="S49" s="125" t="e">
        <f>Q49/$M$43</f>
        <v>#DIV/0!</v>
      </c>
    </row>
    <row r="50" spans="1:19" s="14" customFormat="1" ht="23.15" customHeight="1" x14ac:dyDescent="0.3">
      <c r="A50" s="20"/>
      <c r="B50" s="64" t="s">
        <v>1552</v>
      </c>
      <c r="C50" s="291" t="s">
        <v>1389</v>
      </c>
      <c r="D50" s="292"/>
      <c r="E50" s="73">
        <f>SUM(E16:E42)</f>
        <v>0</v>
      </c>
      <c r="F50" s="73">
        <f>SUM(F16:F42)</f>
        <v>0</v>
      </c>
      <c r="G50" s="126" t="e">
        <f t="shared" ref="G50:G51" si="7">E50/$E$43</f>
        <v>#DIV/0!</v>
      </c>
      <c r="H50" s="73">
        <f>SUM(G16:G42)</f>
        <v>0</v>
      </c>
      <c r="I50" s="73">
        <f>SUM(H16:H42)</f>
        <v>0</v>
      </c>
      <c r="J50" s="148" t="e">
        <f t="shared" ref="J50:J51" si="8">H50/$G$43</f>
        <v>#DIV/0!</v>
      </c>
      <c r="K50" s="73">
        <f>SUM(I16:I42)</f>
        <v>0</v>
      </c>
      <c r="L50" s="73">
        <f>SUM(J16:J42)</f>
        <v>0</v>
      </c>
      <c r="M50" s="126" t="e">
        <f t="shared" ref="M50:M51" si="9">K50/$I$43</f>
        <v>#DIV/0!</v>
      </c>
      <c r="N50" s="118">
        <f>SUM(K16:K42)</f>
        <v>0</v>
      </c>
      <c r="O50" s="118">
        <f>SUM(L16:L42)</f>
        <v>0</v>
      </c>
      <c r="P50" s="126" t="e">
        <f t="shared" ref="P50:P51" si="10">N50/$K$43</f>
        <v>#DIV/0!</v>
      </c>
      <c r="Q50" s="139">
        <f>SUM(M16:M42)</f>
        <v>0</v>
      </c>
      <c r="R50" s="139">
        <f>SUM(N16:N42)</f>
        <v>0</v>
      </c>
      <c r="S50" s="126" t="e">
        <f t="shared" ref="S50:S51" si="11">Q50/$M$43</f>
        <v>#DIV/0!</v>
      </c>
    </row>
    <row r="51" spans="1:19" s="14" customFormat="1" ht="23.15" customHeight="1" thickBot="1" x14ac:dyDescent="0.35">
      <c r="A51" s="20"/>
      <c r="B51" s="65" t="s">
        <v>1550</v>
      </c>
      <c r="C51" s="293" t="s">
        <v>1374</v>
      </c>
      <c r="D51" s="294"/>
      <c r="E51" s="74">
        <f>E15</f>
        <v>0</v>
      </c>
      <c r="F51" s="74">
        <f>F15</f>
        <v>0</v>
      </c>
      <c r="G51" s="127" t="e">
        <f t="shared" si="7"/>
        <v>#DIV/0!</v>
      </c>
      <c r="H51" s="74">
        <f>G15</f>
        <v>0</v>
      </c>
      <c r="I51" s="74">
        <f>H15</f>
        <v>0</v>
      </c>
      <c r="J51" s="149" t="e">
        <f t="shared" si="8"/>
        <v>#DIV/0!</v>
      </c>
      <c r="K51" s="74">
        <f>I15</f>
        <v>0</v>
      </c>
      <c r="L51" s="74">
        <f>J15</f>
        <v>0</v>
      </c>
      <c r="M51" s="127" t="e">
        <f t="shared" si="9"/>
        <v>#DIV/0!</v>
      </c>
      <c r="N51" s="132">
        <f>K15</f>
        <v>0</v>
      </c>
      <c r="O51" s="132">
        <f>L15</f>
        <v>0</v>
      </c>
      <c r="P51" s="127" t="e">
        <f t="shared" si="10"/>
        <v>#DIV/0!</v>
      </c>
      <c r="Q51" s="99">
        <f>M15</f>
        <v>0</v>
      </c>
      <c r="R51" s="99">
        <f>N15</f>
        <v>0</v>
      </c>
      <c r="S51" s="127" t="e">
        <f t="shared" si="11"/>
        <v>#DIV/0!</v>
      </c>
    </row>
    <row r="52" spans="1:19" s="17" customFormat="1" ht="12" x14ac:dyDescent="0.3">
      <c r="A52" s="15"/>
      <c r="B52" s="15"/>
      <c r="C52" s="25"/>
      <c r="D52" s="16"/>
      <c r="E52" s="16"/>
      <c r="F52" s="14"/>
      <c r="G52" s="14"/>
      <c r="H52" s="14"/>
      <c r="I52" s="14"/>
      <c r="J52" s="14"/>
      <c r="L52" s="61"/>
    </row>
    <row r="53" spans="1:19" s="17" customFormat="1" ht="13" x14ac:dyDescent="0.3">
      <c r="A53" s="51" t="s">
        <v>1362</v>
      </c>
      <c r="B53" s="52"/>
      <c r="C53" s="53"/>
      <c r="D53" s="54"/>
      <c r="E53" s="52" t="s">
        <v>575</v>
      </c>
      <c r="F53" s="245"/>
      <c r="G53" s="245"/>
      <c r="H53" s="245"/>
      <c r="L53" s="61"/>
    </row>
    <row r="54" spans="1:19" s="17" customFormat="1" ht="12" x14ac:dyDescent="0.3">
      <c r="C54" s="19"/>
      <c r="E54" s="245"/>
      <c r="F54" s="245"/>
      <c r="G54" s="245"/>
      <c r="H54" s="245"/>
      <c r="L54" s="61"/>
    </row>
    <row r="55" spans="1:19" s="17" customFormat="1" ht="12" x14ac:dyDescent="0.3">
      <c r="C55" s="19"/>
      <c r="E55" s="245"/>
      <c r="F55" s="246" t="s">
        <v>574</v>
      </c>
      <c r="G55" s="245"/>
      <c r="H55" s="245"/>
      <c r="L55" s="61"/>
    </row>
    <row r="56" spans="1:19" s="17" customFormat="1" ht="12" x14ac:dyDescent="0.3">
      <c r="A56" s="19"/>
      <c r="B56" s="19"/>
      <c r="C56" s="26"/>
      <c r="E56" s="247"/>
      <c r="F56" s="245" t="s">
        <v>775</v>
      </c>
      <c r="G56" s="245"/>
      <c r="H56" s="245"/>
      <c r="L56" s="61"/>
    </row>
    <row r="57" spans="1:19" x14ac:dyDescent="0.35">
      <c r="A57" s="20"/>
      <c r="B57" s="20"/>
      <c r="C57" s="27"/>
      <c r="D57" s="18"/>
      <c r="E57" s="18"/>
      <c r="F57" s="17" t="s">
        <v>1045</v>
      </c>
      <c r="G57" s="17"/>
      <c r="H57" s="17"/>
      <c r="I57" s="17"/>
      <c r="J57" s="17"/>
    </row>
    <row r="58" spans="1:19" x14ac:dyDescent="0.35">
      <c r="C58" s="27"/>
    </row>
    <row r="59" spans="1:19" x14ac:dyDescent="0.35">
      <c r="C59" s="27"/>
    </row>
    <row r="60" spans="1:19" x14ac:dyDescent="0.35">
      <c r="C60" s="27"/>
    </row>
    <row r="65" spans="1:19" s="7" customFormat="1" x14ac:dyDescent="0.35">
      <c r="A65" s="21"/>
      <c r="B65" s="21"/>
      <c r="C65" s="25"/>
      <c r="F65" s="6"/>
      <c r="G65" s="6"/>
      <c r="H65" s="6"/>
      <c r="I65" s="6"/>
      <c r="J65" s="6"/>
      <c r="K65" s="6"/>
      <c r="L65" s="59"/>
      <c r="M65" s="6"/>
      <c r="N65" s="6"/>
      <c r="O65" s="6"/>
      <c r="P65" s="6"/>
      <c r="Q65" s="6"/>
      <c r="R65" s="6"/>
      <c r="S65" s="6"/>
    </row>
    <row r="66" spans="1:19" s="7" customFormat="1" x14ac:dyDescent="0.35">
      <c r="A66" s="21"/>
      <c r="B66" s="21"/>
      <c r="C66" s="25"/>
      <c r="F66" s="6"/>
      <c r="G66" s="6"/>
      <c r="H66" s="6"/>
      <c r="I66" s="6"/>
      <c r="J66" s="6"/>
      <c r="K66" s="6"/>
      <c r="L66" s="59"/>
      <c r="M66" s="6"/>
      <c r="N66" s="6"/>
      <c r="O66" s="6"/>
      <c r="P66" s="6"/>
      <c r="Q66" s="6"/>
      <c r="R66" s="6"/>
      <c r="S66" s="6"/>
    </row>
    <row r="67" spans="1:19" s="7" customFormat="1" x14ac:dyDescent="0.35">
      <c r="A67" s="21"/>
      <c r="B67" s="21"/>
      <c r="C67" s="28"/>
      <c r="F67" s="6"/>
      <c r="G67" s="6"/>
      <c r="H67" s="6"/>
      <c r="I67" s="6"/>
      <c r="J67" s="6"/>
      <c r="K67" s="6"/>
      <c r="L67" s="59"/>
      <c r="M67" s="6"/>
      <c r="N67" s="6"/>
      <c r="O67" s="6"/>
      <c r="P67" s="6"/>
      <c r="Q67" s="6"/>
      <c r="R67" s="6"/>
      <c r="S67" s="6"/>
    </row>
    <row r="68" spans="1:19" s="7" customFormat="1" x14ac:dyDescent="0.35">
      <c r="A68" s="21"/>
      <c r="B68" s="21"/>
      <c r="C68" s="25"/>
      <c r="F68" s="6"/>
      <c r="G68" s="6"/>
      <c r="H68" s="6"/>
      <c r="I68" s="6"/>
      <c r="J68" s="6"/>
      <c r="K68" s="6"/>
      <c r="L68" s="59"/>
      <c r="M68" s="6"/>
      <c r="N68" s="6"/>
      <c r="O68" s="6"/>
      <c r="P68" s="6"/>
      <c r="Q68" s="6"/>
      <c r="R68" s="6"/>
      <c r="S68" s="6"/>
    </row>
  </sheetData>
  <sheetProtection algorithmName="SHA-512" hashValue="Gjbb0vv6uesflXSyaj7QCQmLPwapDlurr28Lwqonf00qvLHcjrkqmtvnZrYF6+d8N1oNj7uNiyns/MB0daUKYQ==" saltValue="xRZcBWZ7jxcWsttdX4H8sA==" spinCount="100000" sheet="1" formatRows="0" insertColumns="0"/>
  <mergeCells count="30">
    <mergeCell ref="Q46:S47"/>
    <mergeCell ref="E47:G47"/>
    <mergeCell ref="H47:J47"/>
    <mergeCell ref="K47:M47"/>
    <mergeCell ref="M9:N10"/>
    <mergeCell ref="E10:F10"/>
    <mergeCell ref="G10:H10"/>
    <mergeCell ref="I10:J10"/>
    <mergeCell ref="B45:N45"/>
    <mergeCell ref="B9:B11"/>
    <mergeCell ref="C9:C11"/>
    <mergeCell ref="D9:D11"/>
    <mergeCell ref="E9:J9"/>
    <mergeCell ref="K9:L10"/>
    <mergeCell ref="C49:D49"/>
    <mergeCell ref="C50:D50"/>
    <mergeCell ref="C51:D51"/>
    <mergeCell ref="O1:P1"/>
    <mergeCell ref="A6:N6"/>
    <mergeCell ref="B46:B48"/>
    <mergeCell ref="C46:D48"/>
    <mergeCell ref="E46:M46"/>
    <mergeCell ref="N46:P47"/>
    <mergeCell ref="C43:D43"/>
    <mergeCell ref="A9:A11"/>
    <mergeCell ref="A1:F1"/>
    <mergeCell ref="I1:J1"/>
    <mergeCell ref="C3:I3"/>
    <mergeCell ref="A5:J5"/>
    <mergeCell ref="A7:N7"/>
  </mergeCells>
  <hyperlinks>
    <hyperlink ref="O1:P1" location="'Почетна страна'!A31" display="Врати се на почетна страна" xr:uid="{4AF1CDAD-B3C7-4424-BE9F-091A0E12EAA5}"/>
  </hyperlinks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>
    <oddHeader>&amp;C&amp;P</oddHeader>
    <oddFooter>&amp;C&amp;8&amp;P</oddFooter>
  </headerFooter>
  <rowBreaks count="1" manualBreakCount="1">
    <brk id="32" max="18" man="1"/>
  </rowBreaks>
  <drawing r:id="rId2"/>
</worksheet>
</file>

<file path=xl/worksheets/sheet2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4C7D-8BE9-45F7-A763-8C61E56B1919}">
  <sheetPr>
    <tabColor theme="0" tint="-0.14999847407452621"/>
  </sheetPr>
  <dimension ref="A1:AG65"/>
  <sheetViews>
    <sheetView zoomScaleNormal="100" workbookViewId="0">
      <selection activeCell="C3" sqref="C3:P3"/>
    </sheetView>
  </sheetViews>
  <sheetFormatPr defaultColWidth="9.1796875" defaultRowHeight="15.5" x14ac:dyDescent="0.35"/>
  <cols>
    <col min="1" max="1" width="3.453125" style="21" customWidth="1"/>
    <col min="2" max="2" width="12.81640625" style="21" customWidth="1"/>
    <col min="3" max="3" width="28.1796875" style="23" customWidth="1"/>
    <col min="4" max="4" width="6.90625" style="7" customWidth="1"/>
    <col min="5" max="5" width="8.90625" style="7" customWidth="1"/>
    <col min="6" max="6" width="5.36328125" style="7" customWidth="1"/>
    <col min="7" max="7" width="9.453125" style="7" customWidth="1"/>
    <col min="8" max="8" width="6.26953125" style="7" customWidth="1"/>
    <col min="9" max="9" width="9.6328125" style="6" customWidth="1"/>
    <col min="10" max="10" width="6.54296875" style="6" customWidth="1"/>
    <col min="11" max="11" width="8.26953125" style="6" bestFit="1" customWidth="1"/>
    <col min="12" max="12" width="5.36328125" style="6" customWidth="1"/>
    <col min="13" max="13" width="8.90625" style="6" customWidth="1"/>
    <col min="14" max="14" width="6.7265625" style="6" customWidth="1"/>
    <col min="15" max="15" width="8.90625" style="6" customWidth="1"/>
    <col min="16" max="16" width="5.36328125" style="6" customWidth="1"/>
    <col min="17" max="17" width="8.90625" style="6" customWidth="1"/>
    <col min="18" max="18" width="5.36328125" style="6" customWidth="1"/>
    <col min="19" max="19" width="8.90625" style="6" customWidth="1"/>
    <col min="20" max="20" width="5.453125" style="6" customWidth="1"/>
    <col min="21" max="21" width="8.90625" style="6" customWidth="1"/>
    <col min="22" max="22" width="7" style="6" customWidth="1"/>
    <col min="23" max="23" width="8.90625" style="6" customWidth="1"/>
    <col min="24" max="24" width="6.08984375" style="6" customWidth="1"/>
    <col min="25" max="25" width="8.90625" style="6" customWidth="1"/>
    <col min="26" max="26" width="5.54296875" style="6" customWidth="1"/>
    <col min="27" max="27" width="8.90625" style="59" customWidth="1"/>
    <col min="28" max="28" width="7.453125" style="6" customWidth="1"/>
    <col min="29" max="29" width="8.90625" style="6" customWidth="1"/>
    <col min="30" max="30" width="7.453125" style="6" customWidth="1"/>
    <col min="31" max="31" width="8.90625" style="6" customWidth="1"/>
    <col min="32" max="32" width="7.453125" style="6" customWidth="1"/>
    <col min="33" max="33" width="8.90625" style="6" customWidth="1"/>
    <col min="34" max="16384" width="9.1796875" style="6"/>
  </cols>
  <sheetData>
    <row r="1" spans="1:33" s="1" customFormat="1" ht="24.75" customHeight="1" thickBot="1" x14ac:dyDescent="0.35">
      <c r="A1" s="318" t="s">
        <v>1359</v>
      </c>
      <c r="B1" s="319"/>
      <c r="C1" s="319"/>
      <c r="D1" s="319"/>
      <c r="E1" s="319"/>
      <c r="F1" s="319"/>
      <c r="G1" s="319"/>
      <c r="H1" s="319"/>
      <c r="I1" s="320"/>
      <c r="J1" s="2"/>
      <c r="K1" s="2"/>
      <c r="L1" s="2"/>
      <c r="M1" s="2"/>
      <c r="N1" s="2"/>
      <c r="P1" s="321" t="s">
        <v>1364</v>
      </c>
      <c r="Q1" s="370"/>
      <c r="R1" s="370"/>
      <c r="S1" s="370"/>
      <c r="T1" s="370"/>
      <c r="U1" s="322"/>
      <c r="V1" s="3"/>
      <c r="W1" s="3"/>
      <c r="X1" s="3"/>
      <c r="Y1" s="295" t="s">
        <v>1642</v>
      </c>
      <c r="Z1" s="295"/>
      <c r="AA1" s="58"/>
    </row>
    <row r="2" spans="1:33" s="1" customFormat="1" ht="13" x14ac:dyDescent="0.3">
      <c r="B2" s="4"/>
      <c r="C2" s="22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58"/>
    </row>
    <row r="3" spans="1:33" s="1" customFormat="1" ht="21.75" customHeight="1" x14ac:dyDescent="0.3">
      <c r="B3" s="30" t="s">
        <v>237</v>
      </c>
      <c r="C3" s="323" t="s">
        <v>1360</v>
      </c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4"/>
      <c r="Q3" s="56"/>
      <c r="R3" s="56"/>
      <c r="S3" s="56"/>
      <c r="T3" s="56"/>
      <c r="U3" s="5"/>
      <c r="V3" s="3"/>
      <c r="W3" s="3"/>
      <c r="X3" s="3"/>
      <c r="Y3" s="3"/>
      <c r="Z3" s="3"/>
      <c r="AA3" s="58"/>
    </row>
    <row r="4" spans="1:33" ht="6.75" customHeight="1" x14ac:dyDescent="0.35">
      <c r="A4" s="6"/>
      <c r="B4" s="6"/>
    </row>
    <row r="5" spans="1:33" x14ac:dyDescent="0.35">
      <c r="A5" s="288" t="s">
        <v>1041</v>
      </c>
      <c r="B5" s="288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</row>
    <row r="6" spans="1:33" ht="56" customHeight="1" x14ac:dyDescent="0.35">
      <c r="A6" s="287" t="s">
        <v>1645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</row>
    <row r="7" spans="1:33" x14ac:dyDescent="0.35">
      <c r="A7" s="288" t="s">
        <v>1640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</row>
    <row r="8" spans="1:33" ht="7.5" customHeight="1" thickBot="1" x14ac:dyDescent="0.4">
      <c r="A8" s="8"/>
      <c r="B8" s="8"/>
      <c r="C8" s="24"/>
      <c r="D8" s="9"/>
      <c r="E8" s="9"/>
      <c r="F8" s="9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3" s="10" customFormat="1" ht="18" customHeight="1" thickBot="1" x14ac:dyDescent="0.3">
      <c r="A9" s="316" t="s">
        <v>388</v>
      </c>
      <c r="B9" s="336" t="s">
        <v>1601</v>
      </c>
      <c r="C9" s="339" t="s">
        <v>1361</v>
      </c>
      <c r="D9" s="331">
        <v>2026</v>
      </c>
      <c r="E9" s="345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  <c r="U9" s="332"/>
      <c r="V9" s="381" t="s">
        <v>1370</v>
      </c>
      <c r="W9" s="366"/>
      <c r="X9" s="366"/>
      <c r="Y9" s="366"/>
      <c r="Z9" s="366"/>
      <c r="AA9" s="366"/>
      <c r="AB9" s="351">
        <v>2024</v>
      </c>
      <c r="AC9" s="352"/>
      <c r="AD9" s="352"/>
      <c r="AE9" s="352"/>
      <c r="AF9" s="352"/>
      <c r="AG9" s="353"/>
    </row>
    <row r="10" spans="1:33" s="10" customFormat="1" ht="23" customHeight="1" thickBot="1" x14ac:dyDescent="0.3">
      <c r="A10" s="311"/>
      <c r="B10" s="337"/>
      <c r="C10" s="340"/>
      <c r="D10" s="331" t="s">
        <v>1367</v>
      </c>
      <c r="E10" s="345"/>
      <c r="F10" s="345"/>
      <c r="G10" s="345"/>
      <c r="H10" s="345"/>
      <c r="I10" s="332"/>
      <c r="J10" s="331" t="s">
        <v>1366</v>
      </c>
      <c r="K10" s="345"/>
      <c r="L10" s="345"/>
      <c r="M10" s="345"/>
      <c r="N10" s="345"/>
      <c r="O10" s="332"/>
      <c r="P10" s="357" t="s">
        <v>385</v>
      </c>
      <c r="Q10" s="358"/>
      <c r="R10" s="358"/>
      <c r="S10" s="358"/>
      <c r="T10" s="358"/>
      <c r="U10" s="359"/>
      <c r="V10" s="367"/>
      <c r="W10" s="367"/>
      <c r="X10" s="367"/>
      <c r="Y10" s="367"/>
      <c r="Z10" s="367"/>
      <c r="AA10" s="367"/>
      <c r="AB10" s="354"/>
      <c r="AC10" s="355"/>
      <c r="AD10" s="355"/>
      <c r="AE10" s="355"/>
      <c r="AF10" s="355"/>
      <c r="AG10" s="356"/>
    </row>
    <row r="11" spans="1:33" s="10" customFormat="1" ht="23" customHeight="1" thickBot="1" x14ac:dyDescent="0.3">
      <c r="A11" s="311"/>
      <c r="B11" s="337"/>
      <c r="C11" s="340"/>
      <c r="D11" s="331" t="s">
        <v>1386</v>
      </c>
      <c r="E11" s="345"/>
      <c r="F11" s="331" t="s">
        <v>1387</v>
      </c>
      <c r="G11" s="332"/>
      <c r="H11" s="345" t="s">
        <v>1388</v>
      </c>
      <c r="I11" s="332"/>
      <c r="J11" s="331" t="s">
        <v>1386</v>
      </c>
      <c r="K11" s="345"/>
      <c r="L11" s="331" t="s">
        <v>1387</v>
      </c>
      <c r="M11" s="332"/>
      <c r="N11" s="345" t="s">
        <v>1388</v>
      </c>
      <c r="O11" s="332"/>
      <c r="P11" s="371" t="s">
        <v>1386</v>
      </c>
      <c r="Q11" s="372"/>
      <c r="R11" s="371" t="s">
        <v>1387</v>
      </c>
      <c r="S11" s="380"/>
      <c r="T11" s="372" t="s">
        <v>1388</v>
      </c>
      <c r="U11" s="380"/>
      <c r="V11" s="368" t="s">
        <v>1386</v>
      </c>
      <c r="W11" s="368"/>
      <c r="X11" s="382" t="s">
        <v>1387</v>
      </c>
      <c r="Y11" s="369"/>
      <c r="Z11" s="368" t="s">
        <v>1388</v>
      </c>
      <c r="AA11" s="369"/>
      <c r="AB11" s="360" t="s">
        <v>1386</v>
      </c>
      <c r="AC11" s="362"/>
      <c r="AD11" s="360" t="s">
        <v>1387</v>
      </c>
      <c r="AE11" s="361"/>
      <c r="AF11" s="362" t="s">
        <v>1388</v>
      </c>
      <c r="AG11" s="361"/>
    </row>
    <row r="12" spans="1:33" s="11" customFormat="1" ht="19.5" thickBot="1" x14ac:dyDescent="0.3">
      <c r="A12" s="317"/>
      <c r="B12" s="338"/>
      <c r="C12" s="341"/>
      <c r="D12" s="105" t="s">
        <v>1368</v>
      </c>
      <c r="E12" s="166" t="s">
        <v>1369</v>
      </c>
      <c r="F12" s="105" t="s">
        <v>1368</v>
      </c>
      <c r="G12" s="39" t="s">
        <v>1369</v>
      </c>
      <c r="H12" s="39" t="s">
        <v>1368</v>
      </c>
      <c r="I12" s="39" t="s">
        <v>1369</v>
      </c>
      <c r="J12" s="105" t="s">
        <v>1368</v>
      </c>
      <c r="K12" s="166" t="s">
        <v>1369</v>
      </c>
      <c r="L12" s="105" t="s">
        <v>1368</v>
      </c>
      <c r="M12" s="39" t="s">
        <v>1369</v>
      </c>
      <c r="N12" s="39" t="s">
        <v>1368</v>
      </c>
      <c r="O12" s="39" t="s">
        <v>1369</v>
      </c>
      <c r="P12" s="183" t="s">
        <v>1368</v>
      </c>
      <c r="Q12" s="184" t="s">
        <v>1369</v>
      </c>
      <c r="R12" s="183" t="s">
        <v>1368</v>
      </c>
      <c r="S12" s="185" t="s">
        <v>1369</v>
      </c>
      <c r="T12" s="185" t="s">
        <v>1368</v>
      </c>
      <c r="U12" s="185" t="s">
        <v>1369</v>
      </c>
      <c r="V12" s="170" t="s">
        <v>1368</v>
      </c>
      <c r="W12" s="171" t="s">
        <v>1369</v>
      </c>
      <c r="X12" s="172" t="s">
        <v>1368</v>
      </c>
      <c r="Y12" s="170" t="s">
        <v>1369</v>
      </c>
      <c r="Z12" s="170" t="s">
        <v>1368</v>
      </c>
      <c r="AA12" s="170" t="s">
        <v>1369</v>
      </c>
      <c r="AB12" s="178" t="s">
        <v>1368</v>
      </c>
      <c r="AC12" s="179" t="s">
        <v>1369</v>
      </c>
      <c r="AD12" s="178" t="s">
        <v>1368</v>
      </c>
      <c r="AE12" s="180" t="s">
        <v>1369</v>
      </c>
      <c r="AF12" s="180" t="s">
        <v>1368</v>
      </c>
      <c r="AG12" s="180" t="s">
        <v>1369</v>
      </c>
    </row>
    <row r="13" spans="1:33" s="12" customFormat="1" ht="13.5" thickBot="1" x14ac:dyDescent="0.35">
      <c r="A13" s="41">
        <v>1</v>
      </c>
      <c r="B13" s="42">
        <v>2</v>
      </c>
      <c r="C13" s="43">
        <v>3</v>
      </c>
      <c r="D13" s="106">
        <v>5</v>
      </c>
      <c r="E13" s="101"/>
      <c r="F13" s="106"/>
      <c r="G13" s="108"/>
      <c r="H13" s="45"/>
      <c r="I13" s="49">
        <v>6</v>
      </c>
      <c r="J13" s="106">
        <v>7</v>
      </c>
      <c r="K13" s="101"/>
      <c r="L13" s="106"/>
      <c r="M13" s="108"/>
      <c r="N13" s="45"/>
      <c r="O13" s="49">
        <v>8</v>
      </c>
      <c r="P13" s="186">
        <v>9</v>
      </c>
      <c r="Q13" s="187"/>
      <c r="R13" s="188"/>
      <c r="S13" s="189"/>
      <c r="T13" s="190"/>
      <c r="U13" s="191" t="s">
        <v>387</v>
      </c>
      <c r="V13" s="169">
        <v>11</v>
      </c>
      <c r="W13" s="173"/>
      <c r="X13" s="168"/>
      <c r="Y13" s="174"/>
      <c r="Z13" s="167"/>
      <c r="AA13" s="175">
        <v>12</v>
      </c>
      <c r="AB13" s="181">
        <v>13</v>
      </c>
      <c r="AC13" s="176"/>
      <c r="AD13" s="181"/>
      <c r="AE13" s="177"/>
      <c r="AF13" s="177"/>
      <c r="AG13" s="182">
        <v>14</v>
      </c>
    </row>
    <row r="14" spans="1:33" s="1" customFormat="1" ht="36" x14ac:dyDescent="0.3">
      <c r="A14" s="35">
        <v>1</v>
      </c>
      <c r="B14" s="283" t="s">
        <v>1598</v>
      </c>
      <c r="C14" s="155" t="s">
        <v>1599</v>
      </c>
      <c r="D14" s="234">
        <f>'План-ДСГ-MDC-A'!E49</f>
        <v>0</v>
      </c>
      <c r="E14" s="235">
        <f>'План-ДСГ-MDC-A'!F49</f>
        <v>0</v>
      </c>
      <c r="F14" s="234">
        <f>'План-ДСГ-MDC-A'!E50</f>
        <v>0</v>
      </c>
      <c r="G14" s="236">
        <f>'План-ДСГ-MDC-A'!F50</f>
        <v>0</v>
      </c>
      <c r="H14" s="237">
        <f>'План-ДСГ-MDC-A'!E51</f>
        <v>0</v>
      </c>
      <c r="I14" s="236">
        <f>'План-ДСГ-MDC-A'!F51</f>
        <v>0</v>
      </c>
      <c r="J14" s="234">
        <f>'План-ДСГ-MDC-A'!H49</f>
        <v>0</v>
      </c>
      <c r="K14" s="235">
        <f>'План-ДСГ-MDC-A'!I49</f>
        <v>0</v>
      </c>
      <c r="L14" s="234">
        <f>'План-ДСГ-MDC-A'!H50</f>
        <v>0</v>
      </c>
      <c r="M14" s="236">
        <f>'План-ДСГ-MDC-A'!I50</f>
        <v>0</v>
      </c>
      <c r="N14" s="237">
        <f>'План-ДСГ-MDC-A'!H51</f>
        <v>0</v>
      </c>
      <c r="O14" s="107">
        <f>'План-ДСГ-MDC-A'!I51</f>
        <v>0</v>
      </c>
      <c r="P14" s="192">
        <f t="shared" ref="P14:U14" si="0">D14+J14</f>
        <v>0</v>
      </c>
      <c r="Q14" s="193">
        <f t="shared" si="0"/>
        <v>0</v>
      </c>
      <c r="R14" s="192">
        <f t="shared" si="0"/>
        <v>0</v>
      </c>
      <c r="S14" s="194">
        <f t="shared" si="0"/>
        <v>0</v>
      </c>
      <c r="T14" s="195">
        <f t="shared" si="0"/>
        <v>0</v>
      </c>
      <c r="U14" s="194">
        <f t="shared" si="0"/>
        <v>0</v>
      </c>
      <c r="V14" s="248">
        <f>'План-ДСГ-MDC-A'!N49</f>
        <v>0</v>
      </c>
      <c r="W14" s="249">
        <f>'План-ДСГ-MDC-A'!O49</f>
        <v>0</v>
      </c>
      <c r="X14" s="250">
        <f>'План-ДСГ-MDC-A'!N50</f>
        <v>0</v>
      </c>
      <c r="Y14" s="251">
        <f>'План-ДСГ-MDC-A'!O50</f>
        <v>0</v>
      </c>
      <c r="Z14" s="252">
        <f>'План-ДСГ-MDC-A'!N51</f>
        <v>0</v>
      </c>
      <c r="AA14" s="253">
        <f>'План-ДСГ-MDC-A'!O51</f>
        <v>0</v>
      </c>
      <c r="AB14" s="254">
        <f>'План-ДСГ-MDC-A'!Q49</f>
        <v>0</v>
      </c>
      <c r="AC14" s="255">
        <f>'План-ДСГ-MDC-A'!R49</f>
        <v>0</v>
      </c>
      <c r="AD14" s="256">
        <f>'План-ДСГ-MDC-A'!Q50</f>
        <v>0</v>
      </c>
      <c r="AE14" s="257">
        <f>'План-ДСГ-MDC-A'!R50</f>
        <v>0</v>
      </c>
      <c r="AF14" s="255">
        <f>'План-ДСГ-MDC-A'!Q51</f>
        <v>0</v>
      </c>
      <c r="AG14" s="258">
        <f>'План-ДСГ-MDC-A'!R51</f>
        <v>0</v>
      </c>
    </row>
    <row r="15" spans="1:33" s="1" customFormat="1" ht="24" x14ac:dyDescent="0.3">
      <c r="A15" s="35">
        <v>2</v>
      </c>
      <c r="B15" s="283" t="s">
        <v>1395</v>
      </c>
      <c r="C15" s="155" t="s">
        <v>1396</v>
      </c>
      <c r="D15" s="234">
        <f>'План-ДСГ-MDC-B'!E73</f>
        <v>0</v>
      </c>
      <c r="E15" s="235">
        <f>'План-ДСГ-MDC-B'!F73</f>
        <v>0</v>
      </c>
      <c r="F15" s="234">
        <f>'План-ДСГ-MDC-B'!E74</f>
        <v>0</v>
      </c>
      <c r="G15" s="236">
        <f>'План-ДСГ-MDC-B'!F74</f>
        <v>0</v>
      </c>
      <c r="H15" s="237">
        <f>'План-ДСГ-MDC-B'!E75</f>
        <v>0</v>
      </c>
      <c r="I15" s="236">
        <f>'План-ДСГ-MDC-B'!F75</f>
        <v>0</v>
      </c>
      <c r="J15" s="234">
        <f>'План-ДСГ-MDC-B'!H73</f>
        <v>0</v>
      </c>
      <c r="K15" s="235">
        <f>'План-ДСГ-MDC-B'!I73</f>
        <v>0</v>
      </c>
      <c r="L15" s="234">
        <f>'План-ДСГ-MDC-B'!H74</f>
        <v>0</v>
      </c>
      <c r="M15" s="236">
        <f>'План-ДСГ-MDC-B'!I74</f>
        <v>0</v>
      </c>
      <c r="N15" s="237">
        <f>'План-ДСГ-MDC-B'!H75</f>
        <v>0</v>
      </c>
      <c r="O15" s="107">
        <f>'План-ДСГ-MDC-B'!I75</f>
        <v>0</v>
      </c>
      <c r="P15" s="192">
        <f>'План-ДСГ-MDC-B'!K73</f>
        <v>0</v>
      </c>
      <c r="Q15" s="193">
        <f>'План-ДСГ-MDC-B'!L73</f>
        <v>0</v>
      </c>
      <c r="R15" s="196">
        <f>'План-ДСГ-MDC-B'!K74</f>
        <v>0</v>
      </c>
      <c r="S15" s="194">
        <f>'План-ДСГ-MDC-B'!L74</f>
        <v>0</v>
      </c>
      <c r="T15" s="197">
        <f>'План-ДСГ-MDC-B'!K75</f>
        <v>0</v>
      </c>
      <c r="U15" s="194">
        <f>'План-ДСГ-MDC-B'!L75</f>
        <v>0</v>
      </c>
      <c r="V15" s="248">
        <f>'План-ДСГ-MDC-B'!N73</f>
        <v>0</v>
      </c>
      <c r="W15" s="259">
        <f>'План-ДСГ-MDC-B'!O73</f>
        <v>0</v>
      </c>
      <c r="X15" s="260">
        <f>'План-ДСГ-MDC-B'!N74</f>
        <v>0</v>
      </c>
      <c r="Y15" s="261">
        <f>'План-ДСГ-MDC-B'!O74</f>
        <v>0</v>
      </c>
      <c r="Z15" s="262">
        <f>'План-ДСГ-MDC-B'!N75</f>
        <v>0</v>
      </c>
      <c r="AA15" s="259">
        <f>'План-ДСГ-MDC-B'!O75</f>
        <v>0</v>
      </c>
      <c r="AB15" s="254">
        <f>'План-ДСГ-MDC-B'!Q73</f>
        <v>0</v>
      </c>
      <c r="AC15" s="263">
        <f>'План-ДСГ-MDC-B'!R73</f>
        <v>0</v>
      </c>
      <c r="AD15" s="264">
        <f>'План-ДСГ-MDC-B'!Q74</f>
        <v>0</v>
      </c>
      <c r="AE15" s="265">
        <f>'План-ДСГ-MDC-B'!R74</f>
        <v>0</v>
      </c>
      <c r="AF15" s="263">
        <f>'План-ДСГ-MDC-B'!Q75</f>
        <v>0</v>
      </c>
      <c r="AG15" s="266">
        <f>'План-ДСГ-MDC-B'!R75</f>
        <v>0</v>
      </c>
    </row>
    <row r="16" spans="1:33" s="1" customFormat="1" ht="29" x14ac:dyDescent="0.3">
      <c r="A16" s="35">
        <v>3</v>
      </c>
      <c r="B16" s="283" t="s">
        <v>1600</v>
      </c>
      <c r="C16" s="155" t="s">
        <v>1425</v>
      </c>
      <c r="D16" s="234">
        <f>'План-ДСГ-MDC-C'!E54</f>
        <v>0</v>
      </c>
      <c r="E16" s="235">
        <f>'План-ДСГ-MDC-C'!F54</f>
        <v>0</v>
      </c>
      <c r="F16" s="234">
        <f>'План-ДСГ-MDC-C'!E55</f>
        <v>0</v>
      </c>
      <c r="G16" s="236">
        <f>'План-ДСГ-MDC-C'!F55</f>
        <v>0</v>
      </c>
      <c r="H16" s="237">
        <f>'План-ДСГ-MDC-C'!E56</f>
        <v>0</v>
      </c>
      <c r="I16" s="236">
        <f>'План-ДСГ-MDC-C'!F56</f>
        <v>0</v>
      </c>
      <c r="J16" s="234">
        <f>'План-ДСГ-MDC-C'!H54</f>
        <v>0</v>
      </c>
      <c r="K16" s="235">
        <f>'План-ДСГ-MDC-C'!I54</f>
        <v>0</v>
      </c>
      <c r="L16" s="234">
        <f>'План-ДСГ-MDC-C'!H55</f>
        <v>0</v>
      </c>
      <c r="M16" s="236">
        <f>'План-ДСГ-MDC-C'!I55</f>
        <v>0</v>
      </c>
      <c r="N16" s="237">
        <f>'План-ДСГ-MDC-C'!H56</f>
        <v>0</v>
      </c>
      <c r="O16" s="107">
        <f>'План-ДСГ-MDC-C'!I56</f>
        <v>0</v>
      </c>
      <c r="P16" s="192">
        <f>'План-ДСГ-MDC-C'!K54</f>
        <v>0</v>
      </c>
      <c r="Q16" s="193">
        <f>'План-ДСГ-MDC-C'!L54</f>
        <v>0</v>
      </c>
      <c r="R16" s="196">
        <f>'План-ДСГ-MDC-C'!K55</f>
        <v>0</v>
      </c>
      <c r="S16" s="194">
        <f>'План-ДСГ-MDC-C'!L55</f>
        <v>0</v>
      </c>
      <c r="T16" s="197">
        <f>'План-ДСГ-MDC-C'!K56</f>
        <v>0</v>
      </c>
      <c r="U16" s="194">
        <f>'План-ДСГ-MDC-C'!L56</f>
        <v>0</v>
      </c>
      <c r="V16" s="248">
        <f>'План-ДСГ-MDC-C'!N54</f>
        <v>0</v>
      </c>
      <c r="W16" s="259">
        <f>'План-ДСГ-MDC-C'!O54</f>
        <v>0</v>
      </c>
      <c r="X16" s="260">
        <f>'План-ДСГ-MDC-C'!N55</f>
        <v>0</v>
      </c>
      <c r="Y16" s="261">
        <f>'План-ДСГ-MDC-C'!O55</f>
        <v>0</v>
      </c>
      <c r="Z16" s="262">
        <f>'План-ДСГ-MDC-C'!N56</f>
        <v>0</v>
      </c>
      <c r="AA16" s="259">
        <f>'План-ДСГ-MDC-C'!O56</f>
        <v>0</v>
      </c>
      <c r="AB16" s="254">
        <f>'План-ДСГ-MDC-C'!Q54</f>
        <v>0</v>
      </c>
      <c r="AC16" s="263">
        <f>'План-ДСГ-MDC-C'!R54</f>
        <v>0</v>
      </c>
      <c r="AD16" s="264">
        <f>'План-ДСГ-MDC-C'!Q55</f>
        <v>0</v>
      </c>
      <c r="AE16" s="265">
        <f>'План-ДСГ-MDC-C'!R55</f>
        <v>0</v>
      </c>
      <c r="AF16" s="263">
        <f>'План-ДСГ-MDC-C'!Q56</f>
        <v>0</v>
      </c>
      <c r="AG16" s="266">
        <f>'План-ДСГ-MDC-C'!R56</f>
        <v>0</v>
      </c>
    </row>
    <row r="17" spans="1:33" s="1" customFormat="1" ht="24" x14ac:dyDescent="0.3">
      <c r="A17" s="35">
        <v>4</v>
      </c>
      <c r="B17" s="283" t="s">
        <v>1430</v>
      </c>
      <c r="C17" s="155" t="s">
        <v>1429</v>
      </c>
      <c r="D17" s="234">
        <f>'План-ДСГ-MDC-D'!E48</f>
        <v>0</v>
      </c>
      <c r="E17" s="235">
        <f>'План-ДСГ-MDC-D'!F48</f>
        <v>0</v>
      </c>
      <c r="F17" s="234">
        <f>'План-ДСГ-MDC-D'!E49</f>
        <v>0</v>
      </c>
      <c r="G17" s="236">
        <f>'План-ДСГ-MDC-D'!F49</f>
        <v>0</v>
      </c>
      <c r="H17" s="237">
        <f>'План-ДСГ-MDC-D'!E50</f>
        <v>0</v>
      </c>
      <c r="I17" s="236">
        <f>'План-ДСГ-MDC-D'!F50</f>
        <v>0</v>
      </c>
      <c r="J17" s="234">
        <f>'План-ДСГ-MDC-D'!H48</f>
        <v>0</v>
      </c>
      <c r="K17" s="235">
        <f>'План-ДСГ-MDC-D'!I48</f>
        <v>0</v>
      </c>
      <c r="L17" s="234">
        <f>'План-ДСГ-MDC-D'!H49</f>
        <v>0</v>
      </c>
      <c r="M17" s="236">
        <f>'План-ДСГ-MDC-D'!I49</f>
        <v>0</v>
      </c>
      <c r="N17" s="237">
        <f>'План-ДСГ-MDC-D'!H50</f>
        <v>0</v>
      </c>
      <c r="O17" s="107">
        <f>'План-ДСГ-MDC-D'!I50</f>
        <v>0</v>
      </c>
      <c r="P17" s="192">
        <f>'План-ДСГ-MDC-D'!K48</f>
        <v>0</v>
      </c>
      <c r="Q17" s="193">
        <f>'План-ДСГ-MDC-D'!L48</f>
        <v>0</v>
      </c>
      <c r="R17" s="196">
        <f>'План-ДСГ-MDC-D'!K49</f>
        <v>0</v>
      </c>
      <c r="S17" s="194">
        <f>'План-ДСГ-MDC-D'!L49</f>
        <v>0</v>
      </c>
      <c r="T17" s="197">
        <f>'План-ДСГ-MDC-D'!K50</f>
        <v>0</v>
      </c>
      <c r="U17" s="194">
        <f>'План-ДСГ-MDC-D'!L50</f>
        <v>0</v>
      </c>
      <c r="V17" s="248">
        <f>'План-ДСГ-MDC-D'!N48</f>
        <v>0</v>
      </c>
      <c r="W17" s="259">
        <f>'План-ДСГ-MDC-D'!O48</f>
        <v>0</v>
      </c>
      <c r="X17" s="260">
        <f>'План-ДСГ-MDC-D'!N49</f>
        <v>0</v>
      </c>
      <c r="Y17" s="261">
        <f>'План-ДСГ-MDC-D'!O49</f>
        <v>0</v>
      </c>
      <c r="Z17" s="262">
        <f>'План-ДСГ-MDC-D'!N50</f>
        <v>0</v>
      </c>
      <c r="AA17" s="259">
        <f>'План-ДСГ-MDC-D'!O50</f>
        <v>0</v>
      </c>
      <c r="AB17" s="254">
        <f>'План-ДСГ-MDC-D'!Q48</f>
        <v>0</v>
      </c>
      <c r="AC17" s="263">
        <f>'План-ДСГ-MDC-D'!R48</f>
        <v>0</v>
      </c>
      <c r="AD17" s="264">
        <f>'План-ДСГ-MDC-D'!Q49</f>
        <v>0</v>
      </c>
      <c r="AE17" s="265">
        <f>'План-ДСГ-MDC-D'!R49</f>
        <v>0</v>
      </c>
      <c r="AF17" s="263">
        <f>'План-ДСГ-MDC-D'!Q50</f>
        <v>0</v>
      </c>
      <c r="AG17" s="266">
        <f>'План-ДСГ-MDC-D'!R50</f>
        <v>0</v>
      </c>
    </row>
    <row r="18" spans="1:33" s="1" customFormat="1" ht="29" x14ac:dyDescent="0.3">
      <c r="A18" s="35">
        <v>5</v>
      </c>
      <c r="B18" s="283" t="s">
        <v>1602</v>
      </c>
      <c r="C18" s="155" t="s">
        <v>1603</v>
      </c>
      <c r="D18" s="234">
        <f>'План-ДСГ-MDC-E'!E65</f>
        <v>0</v>
      </c>
      <c r="E18" s="235">
        <f>'План-ДСГ-MDC-E'!F65</f>
        <v>0</v>
      </c>
      <c r="F18" s="234">
        <f>'План-ДСГ-MDC-E'!E66</f>
        <v>0</v>
      </c>
      <c r="G18" s="236">
        <f>'План-ДСГ-MDC-E'!F66</f>
        <v>0</v>
      </c>
      <c r="H18" s="237">
        <f>'План-ДСГ-MDC-E'!E67</f>
        <v>0</v>
      </c>
      <c r="I18" s="236">
        <f>'План-ДСГ-MDC-E'!F67</f>
        <v>0</v>
      </c>
      <c r="J18" s="234">
        <f>'План-ДСГ-MDC-E'!H65</f>
        <v>0</v>
      </c>
      <c r="K18" s="235">
        <f>'План-ДСГ-MDC-E'!I65</f>
        <v>0</v>
      </c>
      <c r="L18" s="234">
        <f>'План-ДСГ-MDC-E'!H66</f>
        <v>0</v>
      </c>
      <c r="M18" s="236">
        <f>'План-ДСГ-MDC-E'!I66</f>
        <v>0</v>
      </c>
      <c r="N18" s="237">
        <f>'План-ДСГ-MDC-E'!H67</f>
        <v>0</v>
      </c>
      <c r="O18" s="107">
        <f>'План-ДСГ-MDC-E'!I67</f>
        <v>0</v>
      </c>
      <c r="P18" s="192">
        <f>'План-ДСГ-MDC-E'!K65</f>
        <v>0</v>
      </c>
      <c r="Q18" s="193">
        <f>'План-ДСГ-MDC-E'!L65</f>
        <v>0</v>
      </c>
      <c r="R18" s="196">
        <f>'План-ДСГ-MDC-E'!K66</f>
        <v>0</v>
      </c>
      <c r="S18" s="194">
        <f>'План-ДСГ-MDC-E'!L66</f>
        <v>0</v>
      </c>
      <c r="T18" s="197">
        <f>'План-ДСГ-MDC-E'!K67</f>
        <v>0</v>
      </c>
      <c r="U18" s="194">
        <f>'План-ДСГ-MDC-E'!L67</f>
        <v>0</v>
      </c>
      <c r="V18" s="248">
        <f>'План-ДСГ-MDC-E'!N65</f>
        <v>0</v>
      </c>
      <c r="W18" s="259">
        <f>'План-ДСГ-MDC-E'!O65</f>
        <v>0</v>
      </c>
      <c r="X18" s="260">
        <f>'План-ДСГ-MDC-E'!N66</f>
        <v>0</v>
      </c>
      <c r="Y18" s="261">
        <f>'План-ДСГ-MDC-E'!O66</f>
        <v>0</v>
      </c>
      <c r="Z18" s="262">
        <f>'План-ДСГ-MDC-E'!N67</f>
        <v>0</v>
      </c>
      <c r="AA18" s="259">
        <f>'План-ДСГ-MDC-E'!O67</f>
        <v>0</v>
      </c>
      <c r="AB18" s="254">
        <f>'План-ДСГ-MDC-E'!Q65</f>
        <v>0</v>
      </c>
      <c r="AC18" s="263">
        <f>'План-ДСГ-MDC-E'!R65</f>
        <v>0</v>
      </c>
      <c r="AD18" s="264">
        <f>'План-ДСГ-MDC-E'!Q66</f>
        <v>0</v>
      </c>
      <c r="AE18" s="265">
        <f>'План-ДСГ-MDC-E'!R66</f>
        <v>0</v>
      </c>
      <c r="AF18" s="263">
        <f>'План-ДСГ-MDC-E'!Q67</f>
        <v>0</v>
      </c>
      <c r="AG18" s="266">
        <f>'План-ДСГ-MDC-E'!R67</f>
        <v>0</v>
      </c>
    </row>
    <row r="19" spans="1:33" s="1" customFormat="1" ht="43.5" x14ac:dyDescent="0.3">
      <c r="A19" s="35">
        <v>6</v>
      </c>
      <c r="B19" s="283" t="s">
        <v>1605</v>
      </c>
      <c r="C19" s="155" t="s">
        <v>1604</v>
      </c>
      <c r="D19" s="234">
        <f>'План-ДСГ-MDC-F'!E104</f>
        <v>0</v>
      </c>
      <c r="E19" s="235">
        <f>'План-ДСГ-MDC-F'!F104</f>
        <v>0</v>
      </c>
      <c r="F19" s="234">
        <f>'План-ДСГ-MDC-F'!E105</f>
        <v>0</v>
      </c>
      <c r="G19" s="236">
        <f>'План-ДСГ-MDC-F'!F105</f>
        <v>0</v>
      </c>
      <c r="H19" s="237">
        <f>'План-ДСГ-MDC-F'!E106</f>
        <v>0</v>
      </c>
      <c r="I19" s="236">
        <f>'План-ДСГ-MDC-F'!F106</f>
        <v>0</v>
      </c>
      <c r="J19" s="234">
        <f>'План-ДСГ-MDC-F'!H104</f>
        <v>0</v>
      </c>
      <c r="K19" s="235">
        <f>'План-ДСГ-MDC-F'!I104</f>
        <v>0</v>
      </c>
      <c r="L19" s="234">
        <f>'План-ДСГ-MDC-F'!H105</f>
        <v>0</v>
      </c>
      <c r="M19" s="236">
        <f>'План-ДСГ-MDC-F'!I105</f>
        <v>0</v>
      </c>
      <c r="N19" s="237">
        <f>'План-ДСГ-MDC-F'!H106</f>
        <v>0</v>
      </c>
      <c r="O19" s="107">
        <f>'План-ДСГ-MDC-F'!I106</f>
        <v>0</v>
      </c>
      <c r="P19" s="192">
        <f>'План-ДСГ-MDC-F'!K104</f>
        <v>0</v>
      </c>
      <c r="Q19" s="193">
        <f>'План-ДСГ-MDC-F'!L104</f>
        <v>0</v>
      </c>
      <c r="R19" s="196">
        <f>'План-ДСГ-MDC-F'!K105</f>
        <v>0</v>
      </c>
      <c r="S19" s="194">
        <f>'План-ДСГ-MDC-F'!L105</f>
        <v>0</v>
      </c>
      <c r="T19" s="197">
        <f>'План-ДСГ-MDC-F'!K106</f>
        <v>0</v>
      </c>
      <c r="U19" s="194">
        <f>'План-ДСГ-MDC-F'!L106</f>
        <v>0</v>
      </c>
      <c r="V19" s="248">
        <f>'План-ДСГ-MDC-F'!N104</f>
        <v>0</v>
      </c>
      <c r="W19" s="259">
        <f>'План-ДСГ-MDC-F'!O104</f>
        <v>0</v>
      </c>
      <c r="X19" s="260">
        <f>'План-ДСГ-MDC-F'!N105</f>
        <v>0</v>
      </c>
      <c r="Y19" s="261">
        <f>'План-ДСГ-MDC-F'!O105</f>
        <v>0</v>
      </c>
      <c r="Z19" s="262">
        <f>'План-ДСГ-MDC-F'!N106</f>
        <v>0</v>
      </c>
      <c r="AA19" s="259">
        <f>'План-ДСГ-MDC-F'!O106</f>
        <v>0</v>
      </c>
      <c r="AB19" s="254">
        <f>'План-ДСГ-MDC-F'!Q104</f>
        <v>0</v>
      </c>
      <c r="AC19" s="263">
        <f>'План-ДСГ-MDC-F'!R104</f>
        <v>0</v>
      </c>
      <c r="AD19" s="264">
        <f>'План-ДСГ-MDC-F'!Q105</f>
        <v>0</v>
      </c>
      <c r="AE19" s="265">
        <f>'План-ДСГ-MDC-F'!R105</f>
        <v>0</v>
      </c>
      <c r="AF19" s="263">
        <f>'План-ДСГ-MDC-F'!Q106</f>
        <v>0</v>
      </c>
      <c r="AG19" s="266">
        <f>'План-ДСГ-MDC-F'!R106</f>
        <v>0</v>
      </c>
    </row>
    <row r="20" spans="1:33" s="1" customFormat="1" ht="29" x14ac:dyDescent="0.3">
      <c r="A20" s="35">
        <v>7</v>
      </c>
      <c r="B20" s="283" t="s">
        <v>1606</v>
      </c>
      <c r="C20" s="155" t="s">
        <v>1385</v>
      </c>
      <c r="D20" s="234">
        <f>'План-ДСГ-MDC-G'!E73</f>
        <v>0</v>
      </c>
      <c r="E20" s="235">
        <f>'План-ДСГ-MDC-G'!F73</f>
        <v>0</v>
      </c>
      <c r="F20" s="234">
        <f>'План-ДСГ-MDC-G'!E74</f>
        <v>0</v>
      </c>
      <c r="G20" s="236">
        <f>'План-ДСГ-MDC-G'!F74</f>
        <v>0</v>
      </c>
      <c r="H20" s="237">
        <f>'План-ДСГ-MDC-G'!E75</f>
        <v>0</v>
      </c>
      <c r="I20" s="236">
        <f>'План-ДСГ-MDC-G'!F75</f>
        <v>0</v>
      </c>
      <c r="J20" s="234">
        <f>'План-ДСГ-MDC-G'!H73</f>
        <v>0</v>
      </c>
      <c r="K20" s="235">
        <f>'План-ДСГ-MDC-G'!I73</f>
        <v>0</v>
      </c>
      <c r="L20" s="234">
        <f>'План-ДСГ-MDC-G'!H74</f>
        <v>0</v>
      </c>
      <c r="M20" s="236">
        <f>'План-ДСГ-MDC-G'!I74</f>
        <v>0</v>
      </c>
      <c r="N20" s="237">
        <f>'План-ДСГ-MDC-G'!H75</f>
        <v>0</v>
      </c>
      <c r="O20" s="107">
        <f>'План-ДСГ-MDC-G'!I75</f>
        <v>0</v>
      </c>
      <c r="P20" s="192">
        <f>'План-ДСГ-MDC-G'!K73</f>
        <v>0</v>
      </c>
      <c r="Q20" s="193">
        <f>'План-ДСГ-MDC-G'!L73</f>
        <v>0</v>
      </c>
      <c r="R20" s="196">
        <f>'План-ДСГ-MDC-G'!K74</f>
        <v>0</v>
      </c>
      <c r="S20" s="194">
        <f>'План-ДСГ-MDC-G'!L74</f>
        <v>0</v>
      </c>
      <c r="T20" s="197">
        <f>'План-ДСГ-MDC-G'!K75</f>
        <v>0</v>
      </c>
      <c r="U20" s="194">
        <f>'План-ДСГ-MDC-G'!L75</f>
        <v>0</v>
      </c>
      <c r="V20" s="248">
        <f>'План-ДСГ-MDC-G'!N73</f>
        <v>0</v>
      </c>
      <c r="W20" s="259">
        <f>'План-ДСГ-MDC-G'!O73</f>
        <v>0</v>
      </c>
      <c r="X20" s="260">
        <f>'План-ДСГ-MDC-G'!N74</f>
        <v>0</v>
      </c>
      <c r="Y20" s="261">
        <f>'План-ДСГ-MDC-G'!O74</f>
        <v>0</v>
      </c>
      <c r="Z20" s="262">
        <f>'План-ДСГ-MDC-G'!N75</f>
        <v>0</v>
      </c>
      <c r="AA20" s="259">
        <f>'План-ДСГ-MDC-G'!O75</f>
        <v>0</v>
      </c>
      <c r="AB20" s="254">
        <f>'План-ДСГ-MDC-G'!Q73</f>
        <v>0</v>
      </c>
      <c r="AC20" s="263">
        <f>'План-ДСГ-MDC-G'!R73</f>
        <v>0</v>
      </c>
      <c r="AD20" s="264">
        <f>'План-ДСГ-MDC-G'!Q74</f>
        <v>0</v>
      </c>
      <c r="AE20" s="265">
        <f>'План-ДСГ-MDC-G'!R74</f>
        <v>0</v>
      </c>
      <c r="AF20" s="263">
        <f>'План-ДСГ-MDC-G'!Q75</f>
        <v>0</v>
      </c>
      <c r="AG20" s="266">
        <f>'План-ДСГ-MDC-G'!R75</f>
        <v>0</v>
      </c>
    </row>
    <row r="21" spans="1:33" s="1" customFormat="1" ht="36" x14ac:dyDescent="0.3">
      <c r="A21" s="35">
        <v>8</v>
      </c>
      <c r="B21" s="283" t="s">
        <v>1607</v>
      </c>
      <c r="C21" s="155" t="s">
        <v>1608</v>
      </c>
      <c r="D21" s="234">
        <f>'План-ДСГ-MDC-H'!E49</f>
        <v>0</v>
      </c>
      <c r="E21" s="235">
        <f>'План-ДСГ-MDC-H'!F49</f>
        <v>0</v>
      </c>
      <c r="F21" s="234">
        <f>'План-ДСГ-MDC-H'!E50</f>
        <v>0</v>
      </c>
      <c r="G21" s="236">
        <f>'План-ДСГ-MDC-H'!F50</f>
        <v>0</v>
      </c>
      <c r="H21" s="237">
        <f>'План-ДСГ-MDC-H'!E51</f>
        <v>0</v>
      </c>
      <c r="I21" s="236">
        <f>'План-ДСГ-MDC-H'!F51</f>
        <v>0</v>
      </c>
      <c r="J21" s="234">
        <f>'План-ДСГ-MDC-H'!H49</f>
        <v>0</v>
      </c>
      <c r="K21" s="235">
        <f>'План-ДСГ-MDC-H'!I49</f>
        <v>0</v>
      </c>
      <c r="L21" s="234">
        <f>'План-ДСГ-MDC-H'!H50</f>
        <v>0</v>
      </c>
      <c r="M21" s="236">
        <f>'План-ДСГ-MDC-H'!I50</f>
        <v>0</v>
      </c>
      <c r="N21" s="237">
        <f>'План-ДСГ-MDC-H'!H51</f>
        <v>0</v>
      </c>
      <c r="O21" s="107">
        <f>'План-ДСГ-MDC-H'!I51</f>
        <v>0</v>
      </c>
      <c r="P21" s="192">
        <f>'План-ДСГ-MDC-H'!K49</f>
        <v>0</v>
      </c>
      <c r="Q21" s="193">
        <f>'План-ДСГ-MDC-H'!L49</f>
        <v>0</v>
      </c>
      <c r="R21" s="196">
        <f>'План-ДСГ-MDC-H'!K50</f>
        <v>0</v>
      </c>
      <c r="S21" s="194">
        <f>'План-ДСГ-MDC-H'!L50</f>
        <v>0</v>
      </c>
      <c r="T21" s="197">
        <f>'План-ДСГ-MDC-H'!K51</f>
        <v>0</v>
      </c>
      <c r="U21" s="194">
        <f>'План-ДСГ-MDC-H'!L51</f>
        <v>0</v>
      </c>
      <c r="V21" s="248">
        <f>'План-ДСГ-MDC-H'!N49</f>
        <v>0</v>
      </c>
      <c r="W21" s="259">
        <f>'План-ДСГ-MDC-H'!O49</f>
        <v>0</v>
      </c>
      <c r="X21" s="260">
        <f>'План-ДСГ-MDC-H'!N50</f>
        <v>0</v>
      </c>
      <c r="Y21" s="261">
        <f>'План-ДСГ-MDC-H'!O50</f>
        <v>0</v>
      </c>
      <c r="Z21" s="262">
        <f>'План-ДСГ-MDC-H'!N51</f>
        <v>0</v>
      </c>
      <c r="AA21" s="259">
        <f>'План-ДСГ-MDC-H'!O51</f>
        <v>0</v>
      </c>
      <c r="AB21" s="254">
        <f>'План-ДСГ-MDC-H'!Q49</f>
        <v>0</v>
      </c>
      <c r="AC21" s="263">
        <f>'План-ДСГ-MDC-H'!R49</f>
        <v>0</v>
      </c>
      <c r="AD21" s="264">
        <f>'План-ДСГ-MDC-H'!Q50</f>
        <v>0</v>
      </c>
      <c r="AE21" s="265">
        <f>'План-ДСГ-MDC-H'!R50</f>
        <v>0</v>
      </c>
      <c r="AF21" s="263">
        <f>'План-ДСГ-MDC-H'!Q51</f>
        <v>0</v>
      </c>
      <c r="AG21" s="266">
        <f>'План-ДСГ-MDC-H'!R51</f>
        <v>0</v>
      </c>
    </row>
    <row r="22" spans="1:33" s="1" customFormat="1" ht="36" x14ac:dyDescent="0.3">
      <c r="A22" s="35">
        <v>9</v>
      </c>
      <c r="B22" s="283" t="s">
        <v>1609</v>
      </c>
      <c r="C22" s="155" t="s">
        <v>1610</v>
      </c>
      <c r="D22" s="234">
        <f>'План-ДСГ-MDC-I'!E101</f>
        <v>0</v>
      </c>
      <c r="E22" s="235">
        <f>'План-ДСГ-MDC-I'!F101</f>
        <v>0</v>
      </c>
      <c r="F22" s="234">
        <f>'План-ДСГ-MDC-I'!E102</f>
        <v>0</v>
      </c>
      <c r="G22" s="236">
        <f>'План-ДСГ-MDC-I'!F102</f>
        <v>0</v>
      </c>
      <c r="H22" s="237">
        <f>'План-ДСГ-MDC-I'!E103</f>
        <v>0</v>
      </c>
      <c r="I22" s="236">
        <f>'План-ДСГ-MDC-I'!F103</f>
        <v>0</v>
      </c>
      <c r="J22" s="234">
        <f>'План-ДСГ-MDC-I'!H101</f>
        <v>0</v>
      </c>
      <c r="K22" s="235">
        <f>'План-ДСГ-MDC-I'!I101</f>
        <v>0</v>
      </c>
      <c r="L22" s="234">
        <f>'План-ДСГ-MDC-I'!H102</f>
        <v>0</v>
      </c>
      <c r="M22" s="236">
        <f>'План-ДСГ-MDC-I'!I102</f>
        <v>0</v>
      </c>
      <c r="N22" s="237">
        <f>'План-ДСГ-MDC-I'!H103</f>
        <v>0</v>
      </c>
      <c r="O22" s="107">
        <f>'План-ДСГ-MDC-I'!I103</f>
        <v>0</v>
      </c>
      <c r="P22" s="192">
        <f>'План-ДСГ-MDC-I'!K101</f>
        <v>0</v>
      </c>
      <c r="Q22" s="193">
        <f>'План-ДСГ-MDC-I'!L101</f>
        <v>0</v>
      </c>
      <c r="R22" s="196">
        <f>'План-ДСГ-MDC-I'!K102</f>
        <v>0</v>
      </c>
      <c r="S22" s="194">
        <f>'План-ДСГ-MDC-I'!L102</f>
        <v>0</v>
      </c>
      <c r="T22" s="197">
        <f>'План-ДСГ-MDC-I'!K103</f>
        <v>0</v>
      </c>
      <c r="U22" s="194">
        <f>'План-ДСГ-MDC-I'!L103</f>
        <v>0</v>
      </c>
      <c r="V22" s="248">
        <f>'План-ДСГ-MDC-I'!N101</f>
        <v>0</v>
      </c>
      <c r="W22" s="259">
        <f>'План-ДСГ-MDC-I'!O101</f>
        <v>0</v>
      </c>
      <c r="X22" s="260">
        <f>'План-ДСГ-MDC-I'!N102</f>
        <v>0</v>
      </c>
      <c r="Y22" s="261">
        <f>'План-ДСГ-MDC-I'!O102</f>
        <v>0</v>
      </c>
      <c r="Z22" s="262">
        <f>'План-ДСГ-MDC-I'!N103</f>
        <v>0</v>
      </c>
      <c r="AA22" s="259">
        <f>'План-ДСГ-MDC-I'!O103</f>
        <v>0</v>
      </c>
      <c r="AB22" s="254">
        <f>'План-ДСГ-MDC-I'!Q101</f>
        <v>0</v>
      </c>
      <c r="AC22" s="263">
        <f>'План-ДСГ-MDC-I'!R101</f>
        <v>0</v>
      </c>
      <c r="AD22" s="264">
        <f>'План-ДСГ-MDC-I'!Q102</f>
        <v>0</v>
      </c>
      <c r="AE22" s="265">
        <f>'План-ДСГ-MDC-I'!R102</f>
        <v>0</v>
      </c>
      <c r="AF22" s="263">
        <f>'План-ДСГ-MDC-I'!Q103</f>
        <v>0</v>
      </c>
      <c r="AG22" s="266">
        <f>'План-ДСГ-MDC-I'!R103</f>
        <v>0</v>
      </c>
    </row>
    <row r="23" spans="1:33" s="1" customFormat="1" ht="36" x14ac:dyDescent="0.3">
      <c r="A23" s="35">
        <v>10</v>
      </c>
      <c r="B23" s="283" t="s">
        <v>1611</v>
      </c>
      <c r="C23" s="155" t="s">
        <v>1612</v>
      </c>
      <c r="D23" s="234">
        <f>'План-ДСГ-MDC-J'!E55</f>
        <v>0</v>
      </c>
      <c r="E23" s="235">
        <f>'План-ДСГ-MDC-J'!F55</f>
        <v>0</v>
      </c>
      <c r="F23" s="234">
        <f>'План-ДСГ-MDC-J'!E56</f>
        <v>0</v>
      </c>
      <c r="G23" s="236">
        <f>'План-ДСГ-MDC-J'!F56</f>
        <v>0</v>
      </c>
      <c r="H23" s="237">
        <f>'План-ДСГ-MDC-J'!E57</f>
        <v>0</v>
      </c>
      <c r="I23" s="236">
        <f>'План-ДСГ-MDC-J'!F57</f>
        <v>0</v>
      </c>
      <c r="J23" s="234">
        <f>'План-ДСГ-MDC-J'!H55</f>
        <v>0</v>
      </c>
      <c r="K23" s="235">
        <f>'План-ДСГ-MDC-J'!I55</f>
        <v>0</v>
      </c>
      <c r="L23" s="234">
        <f>'План-ДСГ-MDC-J'!H56</f>
        <v>0</v>
      </c>
      <c r="M23" s="236">
        <f>'План-ДСГ-MDC-J'!I56</f>
        <v>0</v>
      </c>
      <c r="N23" s="237">
        <f>'План-ДСГ-MDC-J'!H57</f>
        <v>0</v>
      </c>
      <c r="O23" s="107">
        <f>'План-ДСГ-MDC-J'!I57</f>
        <v>0</v>
      </c>
      <c r="P23" s="192">
        <f>'План-ДСГ-MDC-J'!K55</f>
        <v>0</v>
      </c>
      <c r="Q23" s="193">
        <f>'План-ДСГ-MDC-J'!L55</f>
        <v>0</v>
      </c>
      <c r="R23" s="196">
        <f>'План-ДСГ-MDC-J'!K56</f>
        <v>0</v>
      </c>
      <c r="S23" s="194">
        <f>'План-ДСГ-MDC-J'!L56</f>
        <v>0</v>
      </c>
      <c r="T23" s="197">
        <f>'План-ДСГ-MDC-J'!K57</f>
        <v>0</v>
      </c>
      <c r="U23" s="194">
        <f>'План-ДСГ-MDC-J'!L57</f>
        <v>0</v>
      </c>
      <c r="V23" s="248">
        <f>'План-ДСГ-MDC-J'!N55</f>
        <v>0</v>
      </c>
      <c r="W23" s="259">
        <f>'План-ДСГ-MDC-J'!O55</f>
        <v>0</v>
      </c>
      <c r="X23" s="260">
        <f>'План-ДСГ-MDC-J'!N56</f>
        <v>0</v>
      </c>
      <c r="Y23" s="261">
        <f>'План-ДСГ-MDC-J'!O56</f>
        <v>0</v>
      </c>
      <c r="Z23" s="262">
        <f>'План-ДСГ-MDC-J'!N57</f>
        <v>0</v>
      </c>
      <c r="AA23" s="259">
        <f>'План-ДСГ-MDC-J'!O57</f>
        <v>0</v>
      </c>
      <c r="AB23" s="254">
        <f>'План-ДСГ-MDC-J'!Q55</f>
        <v>0</v>
      </c>
      <c r="AC23" s="263">
        <f>'План-ДСГ-MDC-J'!R55</f>
        <v>0</v>
      </c>
      <c r="AD23" s="264">
        <f>'План-ДСГ-MDC-J'!Q56</f>
        <v>0</v>
      </c>
      <c r="AE23" s="265">
        <f>'План-ДСГ-MDC-J'!R56</f>
        <v>0</v>
      </c>
      <c r="AF23" s="263">
        <f>'План-ДСГ-MDC-J'!Q57</f>
        <v>0</v>
      </c>
      <c r="AG23" s="266">
        <f>'План-ДСГ-MDC-J'!R57</f>
        <v>0</v>
      </c>
    </row>
    <row r="24" spans="1:33" s="1" customFormat="1" ht="36" x14ac:dyDescent="0.3">
      <c r="A24" s="35">
        <v>11</v>
      </c>
      <c r="B24" s="283" t="s">
        <v>1613</v>
      </c>
      <c r="C24" s="155" t="s">
        <v>1614</v>
      </c>
      <c r="D24" s="234">
        <f>'План-ДСГ-MDC-K'!E49</f>
        <v>0</v>
      </c>
      <c r="E24" s="235">
        <f>'План-ДСГ-MDC-K'!F49</f>
        <v>0</v>
      </c>
      <c r="F24" s="234">
        <f>'План-ДСГ-MDC-K'!E50</f>
        <v>0</v>
      </c>
      <c r="G24" s="236">
        <f>'План-ДСГ-MDC-K'!F50</f>
        <v>0</v>
      </c>
      <c r="H24" s="237">
        <f>'План-ДСГ-MDC-K'!E51</f>
        <v>0</v>
      </c>
      <c r="I24" s="236">
        <f>'План-ДСГ-MDC-K'!F51</f>
        <v>0</v>
      </c>
      <c r="J24" s="234">
        <f>'План-ДСГ-MDC-K'!H49</f>
        <v>0</v>
      </c>
      <c r="K24" s="235">
        <f>'План-ДСГ-MDC-K'!I49</f>
        <v>0</v>
      </c>
      <c r="L24" s="234">
        <f>'План-ДСГ-MDC-K'!H50</f>
        <v>0</v>
      </c>
      <c r="M24" s="236">
        <f>'План-ДСГ-MDC-K'!I50</f>
        <v>0</v>
      </c>
      <c r="N24" s="237">
        <f>'План-ДСГ-MDC-K'!H51</f>
        <v>0</v>
      </c>
      <c r="O24" s="107">
        <f>'План-ДСГ-MDC-K'!I51</f>
        <v>0</v>
      </c>
      <c r="P24" s="192">
        <f>'План-ДСГ-MDC-K'!K49</f>
        <v>0</v>
      </c>
      <c r="Q24" s="193">
        <f>'План-ДСГ-MDC-K'!L49</f>
        <v>0</v>
      </c>
      <c r="R24" s="196">
        <f>'План-ДСГ-MDC-K'!K50</f>
        <v>0</v>
      </c>
      <c r="S24" s="194">
        <f>'План-ДСГ-MDC-K'!L50</f>
        <v>0</v>
      </c>
      <c r="T24" s="197">
        <f>'План-ДСГ-MDC-K'!K51</f>
        <v>0</v>
      </c>
      <c r="U24" s="194">
        <f>'План-ДСГ-MDC-K'!L51</f>
        <v>0</v>
      </c>
      <c r="V24" s="248">
        <f>'План-ДСГ-MDC-K'!N49</f>
        <v>0</v>
      </c>
      <c r="W24" s="259">
        <f>'План-ДСГ-MDC-K'!O49</f>
        <v>0</v>
      </c>
      <c r="X24" s="260">
        <f>'План-ДСГ-MDC-K'!N50</f>
        <v>0</v>
      </c>
      <c r="Y24" s="261">
        <f>'План-ДСГ-MDC-K'!O50</f>
        <v>0</v>
      </c>
      <c r="Z24" s="262">
        <f>'План-ДСГ-MDC-K'!N51</f>
        <v>0</v>
      </c>
      <c r="AA24" s="259">
        <f>'План-ДСГ-MDC-K'!O51</f>
        <v>0</v>
      </c>
      <c r="AB24" s="254">
        <f>'План-ДСГ-MDC-K'!Q49</f>
        <v>0</v>
      </c>
      <c r="AC24" s="263">
        <f>'План-ДСГ-MDC-K'!R49</f>
        <v>0</v>
      </c>
      <c r="AD24" s="264">
        <f>'План-ДСГ-MDC-K'!Q50</f>
        <v>0</v>
      </c>
      <c r="AE24" s="265">
        <f>'План-ДСГ-MDC-K'!R50</f>
        <v>0</v>
      </c>
      <c r="AF24" s="263">
        <f>'План-ДСГ-MDC-K'!Q51</f>
        <v>0</v>
      </c>
      <c r="AG24" s="266">
        <f>'План-ДСГ-MDC-K'!R51</f>
        <v>0</v>
      </c>
    </row>
    <row r="25" spans="1:33" s="1" customFormat="1" ht="29" x14ac:dyDescent="0.3">
      <c r="A25" s="35">
        <v>12</v>
      </c>
      <c r="B25" s="283" t="s">
        <v>1615</v>
      </c>
      <c r="C25" s="155" t="s">
        <v>1616</v>
      </c>
      <c r="D25" s="234">
        <f>'План-ДСГ-MDC-L'!E62</f>
        <v>0</v>
      </c>
      <c r="E25" s="235">
        <f>'План-ДСГ-MDC-L'!F62</f>
        <v>0</v>
      </c>
      <c r="F25" s="234">
        <f>'План-ДСГ-MDC-L'!E63</f>
        <v>0</v>
      </c>
      <c r="G25" s="236">
        <f>'План-ДСГ-MDC-L'!F63</f>
        <v>0</v>
      </c>
      <c r="H25" s="237">
        <f>'План-ДСГ-MDC-L'!E64</f>
        <v>0</v>
      </c>
      <c r="I25" s="236">
        <f>'План-ДСГ-MDC-L'!F64</f>
        <v>0</v>
      </c>
      <c r="J25" s="234">
        <f>'План-ДСГ-MDC-L'!H62</f>
        <v>0</v>
      </c>
      <c r="K25" s="235">
        <f>'План-ДСГ-MDC-L'!I62</f>
        <v>0</v>
      </c>
      <c r="L25" s="234">
        <f>'План-ДСГ-MDC-L'!H63</f>
        <v>0</v>
      </c>
      <c r="M25" s="236">
        <f>'План-ДСГ-MDC-L'!I63</f>
        <v>0</v>
      </c>
      <c r="N25" s="237">
        <f>'План-ДСГ-MDC-L'!H64</f>
        <v>0</v>
      </c>
      <c r="O25" s="107">
        <f>'План-ДСГ-MDC-L'!I64</f>
        <v>0</v>
      </c>
      <c r="P25" s="192">
        <f>'План-ДСГ-MDC-L'!K62</f>
        <v>0</v>
      </c>
      <c r="Q25" s="193">
        <f>'План-ДСГ-MDC-L'!L62</f>
        <v>0</v>
      </c>
      <c r="R25" s="196">
        <f>'План-ДСГ-MDC-L'!K63</f>
        <v>0</v>
      </c>
      <c r="S25" s="194">
        <f>'План-ДСГ-MDC-L'!L63</f>
        <v>0</v>
      </c>
      <c r="T25" s="197">
        <f>'План-ДСГ-MDC-L'!K64</f>
        <v>0</v>
      </c>
      <c r="U25" s="194">
        <f>'План-ДСГ-MDC-L'!L64</f>
        <v>0</v>
      </c>
      <c r="V25" s="248">
        <f>'План-ДСГ-MDC-L'!N62</f>
        <v>0</v>
      </c>
      <c r="W25" s="259">
        <f>'План-ДСГ-MDC-L'!O62</f>
        <v>0</v>
      </c>
      <c r="X25" s="260">
        <f>'План-ДСГ-MDC-L'!N63</f>
        <v>0</v>
      </c>
      <c r="Y25" s="261">
        <f>'План-ДСГ-MDC-L'!O63</f>
        <v>0</v>
      </c>
      <c r="Z25" s="262">
        <f>'План-ДСГ-MDC-L'!N64</f>
        <v>0</v>
      </c>
      <c r="AA25" s="259">
        <f>'План-ДСГ-MDC-L'!O64</f>
        <v>0</v>
      </c>
      <c r="AB25" s="254">
        <f>'План-ДСГ-MDC-L'!Q62</f>
        <v>0</v>
      </c>
      <c r="AC25" s="263">
        <f>'План-ДСГ-MDC-L'!R62</f>
        <v>0</v>
      </c>
      <c r="AD25" s="264">
        <f>'План-ДСГ-MDC-L'!Q63</f>
        <v>0</v>
      </c>
      <c r="AE25" s="265">
        <f>'План-ДСГ-MDC-L'!R63</f>
        <v>0</v>
      </c>
      <c r="AF25" s="263">
        <f>'План-ДСГ-MDC-L'!Q64</f>
        <v>0</v>
      </c>
      <c r="AG25" s="266">
        <f>'План-ДСГ-MDC-L'!R64</f>
        <v>0</v>
      </c>
    </row>
    <row r="26" spans="1:33" s="1" customFormat="1" ht="24" x14ac:dyDescent="0.3">
      <c r="A26" s="35">
        <v>13</v>
      </c>
      <c r="B26" s="283" t="s">
        <v>1617</v>
      </c>
      <c r="C26" s="155" t="s">
        <v>1620</v>
      </c>
      <c r="D26" s="234">
        <f>'План-ДСГ-MDC-M'!E49</f>
        <v>0</v>
      </c>
      <c r="E26" s="235">
        <f>'План-ДСГ-MDC-M'!F49</f>
        <v>0</v>
      </c>
      <c r="F26" s="234">
        <f>'План-ДСГ-MDC-M'!E50</f>
        <v>0</v>
      </c>
      <c r="G26" s="236">
        <f>'План-ДСГ-MDC-M'!F50</f>
        <v>0</v>
      </c>
      <c r="H26" s="237">
        <f>'План-ДСГ-MDC-M'!E51</f>
        <v>0</v>
      </c>
      <c r="I26" s="236">
        <f>'План-ДСГ-MDC-M'!F51</f>
        <v>0</v>
      </c>
      <c r="J26" s="234">
        <f>'План-ДСГ-MDC-M'!H49</f>
        <v>0</v>
      </c>
      <c r="K26" s="235">
        <f>'План-ДСГ-MDC-M'!I49</f>
        <v>0</v>
      </c>
      <c r="L26" s="234">
        <f>'План-ДСГ-MDC-M'!H50</f>
        <v>0</v>
      </c>
      <c r="M26" s="236">
        <f>'План-ДСГ-MDC-M'!I50</f>
        <v>0</v>
      </c>
      <c r="N26" s="237">
        <f>'План-ДСГ-MDC-M'!H51</f>
        <v>0</v>
      </c>
      <c r="O26" s="107">
        <f>'План-ДСГ-MDC-M'!I51</f>
        <v>0</v>
      </c>
      <c r="P26" s="192">
        <f>'План-ДСГ-MDC-M'!K49</f>
        <v>0</v>
      </c>
      <c r="Q26" s="193">
        <f>'План-ДСГ-MDC-M'!L49</f>
        <v>0</v>
      </c>
      <c r="R26" s="196">
        <f>'План-ДСГ-MDC-M'!K50</f>
        <v>0</v>
      </c>
      <c r="S26" s="194">
        <f>'План-ДСГ-MDC-M'!L50</f>
        <v>0</v>
      </c>
      <c r="T26" s="197">
        <f>'План-ДСГ-MDC-M'!K51</f>
        <v>0</v>
      </c>
      <c r="U26" s="194">
        <f>'План-ДСГ-MDC-M'!L51</f>
        <v>0</v>
      </c>
      <c r="V26" s="248">
        <f>'План-ДСГ-MDC-M'!N49</f>
        <v>0</v>
      </c>
      <c r="W26" s="259">
        <f>'План-ДСГ-MDC-M'!O49</f>
        <v>0</v>
      </c>
      <c r="X26" s="260">
        <f>'План-ДСГ-MDC-M'!N50</f>
        <v>0</v>
      </c>
      <c r="Y26" s="261">
        <f>'План-ДСГ-MDC-M'!O50</f>
        <v>0</v>
      </c>
      <c r="Z26" s="262">
        <f>'План-ДСГ-MDC-M'!N51</f>
        <v>0</v>
      </c>
      <c r="AA26" s="259">
        <f>'План-ДСГ-MDC-M'!O51</f>
        <v>0</v>
      </c>
      <c r="AB26" s="254">
        <f>'План-ДСГ-MDC-M'!Q49</f>
        <v>0</v>
      </c>
      <c r="AC26" s="263">
        <f>'План-ДСГ-MDC-M'!R49</f>
        <v>0</v>
      </c>
      <c r="AD26" s="264">
        <f>'План-ДСГ-MDC-M'!Q50</f>
        <v>0</v>
      </c>
      <c r="AE26" s="265">
        <f>'План-ДСГ-MDC-M'!R50</f>
        <v>0</v>
      </c>
      <c r="AF26" s="263">
        <f>'План-ДСГ-MDC-M'!Q51</f>
        <v>0</v>
      </c>
      <c r="AG26" s="266">
        <f>'План-ДСГ-MDC-M'!R51</f>
        <v>0</v>
      </c>
    </row>
    <row r="27" spans="1:33" s="1" customFormat="1" ht="24" x14ac:dyDescent="0.3">
      <c r="A27" s="35">
        <v>14</v>
      </c>
      <c r="B27" s="283" t="s">
        <v>1618</v>
      </c>
      <c r="C27" s="155" t="s">
        <v>1621</v>
      </c>
      <c r="D27" s="234">
        <f>'План-ДСГ-MDC-N'!E49</f>
        <v>0</v>
      </c>
      <c r="E27" s="235">
        <f>'План-ДСГ-MDC-N'!F49</f>
        <v>0</v>
      </c>
      <c r="F27" s="234">
        <f>'План-ДСГ-MDC-N'!E50</f>
        <v>0</v>
      </c>
      <c r="G27" s="236">
        <f>'План-ДСГ-MDC-N'!F50</f>
        <v>0</v>
      </c>
      <c r="H27" s="237">
        <f>'План-ДСГ-MDC-N'!E51</f>
        <v>0</v>
      </c>
      <c r="I27" s="236">
        <f>'План-ДСГ-MDC-N'!F51</f>
        <v>0</v>
      </c>
      <c r="J27" s="234">
        <f>'План-ДСГ-MDC-N'!H49</f>
        <v>0</v>
      </c>
      <c r="K27" s="235">
        <f>'План-ДСГ-MDC-N'!I49</f>
        <v>0</v>
      </c>
      <c r="L27" s="234">
        <f>'План-ДСГ-MDC-N'!H50</f>
        <v>0</v>
      </c>
      <c r="M27" s="236">
        <f>'План-ДСГ-MDC-N'!I50</f>
        <v>0</v>
      </c>
      <c r="N27" s="237">
        <f>'План-ДСГ-MDC-N'!H51</f>
        <v>0</v>
      </c>
      <c r="O27" s="107">
        <f>'План-ДСГ-MDC-N'!F51</f>
        <v>0</v>
      </c>
      <c r="P27" s="192">
        <f>'План-ДСГ-MDC-N'!K49</f>
        <v>0</v>
      </c>
      <c r="Q27" s="193">
        <f>'План-ДСГ-MDC-N'!L49</f>
        <v>0</v>
      </c>
      <c r="R27" s="196">
        <f>'План-ДСГ-MDC-N'!K50</f>
        <v>0</v>
      </c>
      <c r="S27" s="194">
        <f>'План-ДСГ-MDC-N'!L50</f>
        <v>0</v>
      </c>
      <c r="T27" s="197">
        <f>'План-ДСГ-MDC-N'!K51</f>
        <v>0</v>
      </c>
      <c r="U27" s="194">
        <f>'План-ДСГ-MDC-N'!L51</f>
        <v>0</v>
      </c>
      <c r="V27" s="248">
        <f>'План-ДСГ-MDC-N'!N49</f>
        <v>0</v>
      </c>
      <c r="W27" s="259">
        <f>'План-ДСГ-MDC-N'!O49</f>
        <v>0</v>
      </c>
      <c r="X27" s="260">
        <f>'План-ДСГ-MDC-N'!N50</f>
        <v>0</v>
      </c>
      <c r="Y27" s="261">
        <f>'План-ДСГ-MDC-N'!O50</f>
        <v>0</v>
      </c>
      <c r="Z27" s="262">
        <f>'План-ДСГ-MDC-N'!N51</f>
        <v>0</v>
      </c>
      <c r="AA27" s="259">
        <f>'План-ДСГ-MDC-N'!O51</f>
        <v>0</v>
      </c>
      <c r="AB27" s="254">
        <f>'План-ДСГ-MDC-N'!Q49</f>
        <v>0</v>
      </c>
      <c r="AC27" s="263">
        <f>'План-ДСГ-MDC-N'!R49</f>
        <v>0</v>
      </c>
      <c r="AD27" s="264">
        <f>'План-ДСГ-MDC-N'!Q50</f>
        <v>0</v>
      </c>
      <c r="AE27" s="265">
        <f>'План-ДСГ-MDC-N'!R50</f>
        <v>0</v>
      </c>
      <c r="AF27" s="263">
        <f>'План-ДСГ-MDC-N'!Q51</f>
        <v>0</v>
      </c>
      <c r="AG27" s="266">
        <f>'План-ДСГ-MDC-N'!R51</f>
        <v>0</v>
      </c>
    </row>
    <row r="28" spans="1:33" s="1" customFormat="1" ht="24" x14ac:dyDescent="0.3">
      <c r="A28" s="35">
        <v>15</v>
      </c>
      <c r="B28" s="283" t="s">
        <v>1619</v>
      </c>
      <c r="C28" s="155" t="s">
        <v>1622</v>
      </c>
      <c r="D28" s="234">
        <f>'План-ДСГ-MDC-O'!E49</f>
        <v>0</v>
      </c>
      <c r="E28" s="235">
        <f>'План-ДСГ-MDC-O'!F49</f>
        <v>0</v>
      </c>
      <c r="F28" s="234">
        <f>'План-ДСГ-MDC-O'!E50</f>
        <v>0</v>
      </c>
      <c r="G28" s="236">
        <f>'План-ДСГ-MDC-O'!F50</f>
        <v>0</v>
      </c>
      <c r="H28" s="237">
        <f>'План-ДСГ-MDC-O'!E51</f>
        <v>0</v>
      </c>
      <c r="I28" s="236">
        <f>'План-ДСГ-MDC-O'!F51</f>
        <v>0</v>
      </c>
      <c r="J28" s="234">
        <f>'План-ДСГ-MDC-O'!H49</f>
        <v>0</v>
      </c>
      <c r="K28" s="235">
        <f>'План-ДСГ-MDC-O'!I49</f>
        <v>0</v>
      </c>
      <c r="L28" s="234">
        <f>'План-ДСГ-MDC-O'!H50</f>
        <v>0</v>
      </c>
      <c r="M28" s="236">
        <f>'План-ДСГ-MDC-O'!I50</f>
        <v>0</v>
      </c>
      <c r="N28" s="237">
        <f>'План-ДСГ-MDC-O'!H51</f>
        <v>0</v>
      </c>
      <c r="O28" s="107">
        <f>'План-ДСГ-MDC-O'!I51</f>
        <v>0</v>
      </c>
      <c r="P28" s="192">
        <f>'План-ДСГ-MDC-O'!K49</f>
        <v>0</v>
      </c>
      <c r="Q28" s="193">
        <f>'План-ДСГ-MDC-O'!L49</f>
        <v>0</v>
      </c>
      <c r="R28" s="196">
        <f>'План-ДСГ-MDC-O'!K50</f>
        <v>0</v>
      </c>
      <c r="S28" s="194">
        <f>'План-ДСГ-MDC-O'!L50</f>
        <v>0</v>
      </c>
      <c r="T28" s="197">
        <f>'План-ДСГ-MDC-O'!K51</f>
        <v>0</v>
      </c>
      <c r="U28" s="194">
        <f>'План-ДСГ-MDC-O'!L51</f>
        <v>0</v>
      </c>
      <c r="V28" s="248">
        <f>'План-ДСГ-MDC-O'!N49</f>
        <v>0</v>
      </c>
      <c r="W28" s="259">
        <f>'План-ДСГ-MDC-O'!O49</f>
        <v>0</v>
      </c>
      <c r="X28" s="260">
        <f>'План-ДСГ-MDC-O'!N50</f>
        <v>0</v>
      </c>
      <c r="Y28" s="261">
        <f>'План-ДСГ-MDC-O'!O50</f>
        <v>0</v>
      </c>
      <c r="Z28" s="262">
        <f>'План-ДСГ-MDC-O'!N51</f>
        <v>0</v>
      </c>
      <c r="AA28" s="259">
        <f>'План-ДСГ-MDC-O'!O51</f>
        <v>0</v>
      </c>
      <c r="AB28" s="254">
        <f>'План-ДСГ-MDC-O'!Q49</f>
        <v>0</v>
      </c>
      <c r="AC28" s="263">
        <f>'План-ДСГ-MDC-O'!R49</f>
        <v>0</v>
      </c>
      <c r="AD28" s="264">
        <f>'План-ДСГ-MDC-O'!Q50</f>
        <v>0</v>
      </c>
      <c r="AE28" s="265">
        <f>'План-ДСГ-MDC-O'!R50</f>
        <v>0</v>
      </c>
      <c r="AF28" s="263">
        <f>'План-ДСГ-MDC-O'!Q51</f>
        <v>0</v>
      </c>
      <c r="AG28" s="266">
        <f>'План-ДСГ-MDC-O'!R51</f>
        <v>0</v>
      </c>
    </row>
    <row r="29" spans="1:33" s="1" customFormat="1" ht="24" x14ac:dyDescent="0.3">
      <c r="A29" s="35">
        <v>16</v>
      </c>
      <c r="B29" s="283" t="s">
        <v>1623</v>
      </c>
      <c r="C29" s="155" t="s">
        <v>1624</v>
      </c>
      <c r="D29" s="234">
        <f>'План-ДСГ-MDC-P'!E49</f>
        <v>0</v>
      </c>
      <c r="E29" s="235">
        <f>'План-ДСГ-MDC-P'!F49</f>
        <v>0</v>
      </c>
      <c r="F29" s="234">
        <f>'План-ДСГ-MDC-P'!E50</f>
        <v>0</v>
      </c>
      <c r="G29" s="236">
        <f>'План-ДСГ-MDC-P'!F50</f>
        <v>0</v>
      </c>
      <c r="H29" s="237">
        <f>'План-ДСГ-MDC-P'!E51</f>
        <v>0</v>
      </c>
      <c r="I29" s="236">
        <f>'План-ДСГ-MDC-P'!F51</f>
        <v>0</v>
      </c>
      <c r="J29" s="234">
        <f>'План-ДСГ-MDC-P'!H49</f>
        <v>0</v>
      </c>
      <c r="K29" s="235">
        <f>'План-ДСГ-MDC-P'!I49</f>
        <v>0</v>
      </c>
      <c r="L29" s="234">
        <f>'План-ДСГ-MDC-P'!H50</f>
        <v>0</v>
      </c>
      <c r="M29" s="236">
        <f>'План-ДСГ-MDC-P'!I50</f>
        <v>0</v>
      </c>
      <c r="N29" s="237">
        <f>'План-ДСГ-MDC-P'!H51</f>
        <v>0</v>
      </c>
      <c r="O29" s="107">
        <f>'План-ДСГ-MDC-P'!I51</f>
        <v>0</v>
      </c>
      <c r="P29" s="192">
        <f>'План-ДСГ-MDC-P'!K49</f>
        <v>0</v>
      </c>
      <c r="Q29" s="193">
        <f>'План-ДСГ-MDC-P'!L49</f>
        <v>0</v>
      </c>
      <c r="R29" s="196">
        <f>'План-ДСГ-MDC-P'!K50</f>
        <v>0</v>
      </c>
      <c r="S29" s="194">
        <f>'План-ДСГ-MDC-P'!L50</f>
        <v>0</v>
      </c>
      <c r="T29" s="197">
        <f>'План-ДСГ-MDC-P'!K51</f>
        <v>0</v>
      </c>
      <c r="U29" s="194">
        <f>'План-ДСГ-MDC-P'!L51</f>
        <v>0</v>
      </c>
      <c r="V29" s="248">
        <f>'План-ДСГ-MDC-P'!N49</f>
        <v>0</v>
      </c>
      <c r="W29" s="259">
        <f>'План-ДСГ-MDC-P'!O49</f>
        <v>0</v>
      </c>
      <c r="X29" s="260">
        <f>'План-ДСГ-MDC-P'!N50</f>
        <v>0</v>
      </c>
      <c r="Y29" s="261">
        <f>'План-ДСГ-MDC-P'!O50</f>
        <v>0</v>
      </c>
      <c r="Z29" s="262">
        <f>'План-ДСГ-MDC-P'!N51</f>
        <v>0</v>
      </c>
      <c r="AA29" s="259">
        <f>'План-ДСГ-MDC-P'!O51</f>
        <v>0</v>
      </c>
      <c r="AB29" s="254">
        <f>'План-ДСГ-MDC-P'!Q49</f>
        <v>0</v>
      </c>
      <c r="AC29" s="263">
        <f>'План-ДСГ-MDC-P'!R49</f>
        <v>0</v>
      </c>
      <c r="AD29" s="264">
        <f>'План-ДСГ-MDC-P'!Q50</f>
        <v>0</v>
      </c>
      <c r="AE29" s="265">
        <f>'План-ДСГ-MDC-P'!R50</f>
        <v>0</v>
      </c>
      <c r="AF29" s="263">
        <f>'План-ДСГ-MDC-P'!Q51</f>
        <v>0</v>
      </c>
      <c r="AG29" s="266">
        <f>'План-ДСГ-MDC-P'!R51</f>
        <v>0</v>
      </c>
    </row>
    <row r="30" spans="1:33" s="1" customFormat="1" ht="36" x14ac:dyDescent="0.3">
      <c r="A30" s="35">
        <v>17</v>
      </c>
      <c r="B30" s="283" t="s">
        <v>1625</v>
      </c>
      <c r="C30" s="155" t="s">
        <v>1626</v>
      </c>
      <c r="D30" s="234">
        <f>'План-ДСГ-MDC-Q'!E49</f>
        <v>0</v>
      </c>
      <c r="E30" s="235">
        <f>'План-ДСГ-MDC-Q'!F49</f>
        <v>0</v>
      </c>
      <c r="F30" s="234">
        <f>'План-ДСГ-MDC-Q'!E50</f>
        <v>0</v>
      </c>
      <c r="G30" s="236">
        <f>'План-ДСГ-MDC-Q'!F50</f>
        <v>0</v>
      </c>
      <c r="H30" s="237">
        <f>'План-ДСГ-MDC-Q'!E51</f>
        <v>0</v>
      </c>
      <c r="I30" s="236">
        <f>'План-ДСГ-MDC-Q'!F51</f>
        <v>0</v>
      </c>
      <c r="J30" s="234">
        <f>'План-ДСГ-MDC-Q'!H49</f>
        <v>0</v>
      </c>
      <c r="K30" s="235">
        <f>'План-ДСГ-MDC-Q'!I49</f>
        <v>0</v>
      </c>
      <c r="L30" s="234">
        <f>'План-ДСГ-MDC-Q'!H50</f>
        <v>0</v>
      </c>
      <c r="M30" s="236">
        <f>'План-ДСГ-MDC-Q'!I50</f>
        <v>0</v>
      </c>
      <c r="N30" s="237">
        <f>'План-ДСГ-MDC-Q'!H51</f>
        <v>0</v>
      </c>
      <c r="O30" s="107">
        <f>'План-ДСГ-MDC-Q'!I51</f>
        <v>0</v>
      </c>
      <c r="P30" s="192">
        <f>'План-ДСГ-MDC-Q'!K49</f>
        <v>0</v>
      </c>
      <c r="Q30" s="193">
        <f>'План-ДСГ-MDC-Q'!L49</f>
        <v>0</v>
      </c>
      <c r="R30" s="196">
        <f>'План-ДСГ-MDC-Q'!K50</f>
        <v>0</v>
      </c>
      <c r="S30" s="194">
        <f>'План-ДСГ-MDC-Q'!L50</f>
        <v>0</v>
      </c>
      <c r="T30" s="197">
        <f>'План-ДСГ-MDC-Q'!K51</f>
        <v>0</v>
      </c>
      <c r="U30" s="194">
        <f>'План-ДСГ-MDC-Q'!L51</f>
        <v>0</v>
      </c>
      <c r="V30" s="248">
        <f>'План-ДСГ-MDC-Q'!N49</f>
        <v>0</v>
      </c>
      <c r="W30" s="259">
        <f>'План-ДСГ-MDC-Q'!O49</f>
        <v>0</v>
      </c>
      <c r="X30" s="260">
        <f>'План-ДСГ-MDC-Q'!N50</f>
        <v>0</v>
      </c>
      <c r="Y30" s="261">
        <f>'План-ДСГ-MDC-Q'!O50</f>
        <v>0</v>
      </c>
      <c r="Z30" s="262">
        <f>'План-ДСГ-MDC-Q'!N51</f>
        <v>0</v>
      </c>
      <c r="AA30" s="267">
        <f>'План-ДСГ-MDC-Q'!O51</f>
        <v>0</v>
      </c>
      <c r="AB30" s="254">
        <f>'План-ДСГ-MDC-Q'!Q49</f>
        <v>0</v>
      </c>
      <c r="AC30" s="263">
        <f>'План-ДСГ-MDC-Q'!R49</f>
        <v>0</v>
      </c>
      <c r="AD30" s="264">
        <f>'План-ДСГ-MDC-Q'!Q50</f>
        <v>0</v>
      </c>
      <c r="AE30" s="265">
        <f>'План-ДСГ-MDC-Q'!R50</f>
        <v>0</v>
      </c>
      <c r="AF30" s="263">
        <f>'План-ДСГ-MDC-Q'!Q51</f>
        <v>0</v>
      </c>
      <c r="AG30" s="268">
        <f>'План-ДСГ-MDC-Q'!R51</f>
        <v>0</v>
      </c>
    </row>
    <row r="31" spans="1:33" s="1" customFormat="1" ht="24" x14ac:dyDescent="0.3">
      <c r="A31" s="35">
        <v>18</v>
      </c>
      <c r="B31" s="283" t="s">
        <v>1627</v>
      </c>
      <c r="C31" s="155" t="s">
        <v>1629</v>
      </c>
      <c r="D31" s="234">
        <f>'План-ДСГ-MDC-R'!E49</f>
        <v>0</v>
      </c>
      <c r="E31" s="235">
        <f>'План-ДСГ-MDC-R'!F49</f>
        <v>0</v>
      </c>
      <c r="F31" s="234">
        <f>'План-ДСГ-MDC-R'!E50</f>
        <v>0</v>
      </c>
      <c r="G31" s="236">
        <f>'План-ДСГ-MDC-R'!F50</f>
        <v>0</v>
      </c>
      <c r="H31" s="237">
        <f>'План-ДСГ-MDC-R'!E51</f>
        <v>0</v>
      </c>
      <c r="I31" s="236">
        <f>'План-ДСГ-MDC-R'!F51</f>
        <v>0</v>
      </c>
      <c r="J31" s="234">
        <f>'План-ДСГ-MDC-R'!H49</f>
        <v>0</v>
      </c>
      <c r="K31" s="235">
        <f>'План-ДСГ-MDC-R'!I49</f>
        <v>0</v>
      </c>
      <c r="L31" s="234">
        <f>'План-ДСГ-MDC-R'!H50</f>
        <v>0</v>
      </c>
      <c r="M31" s="236">
        <f>'План-ДСГ-MDC-R'!I50</f>
        <v>0</v>
      </c>
      <c r="N31" s="237">
        <f>'План-ДСГ-MDC-R'!H51</f>
        <v>0</v>
      </c>
      <c r="O31" s="107">
        <f>'План-ДСГ-MDC-R'!I51</f>
        <v>0</v>
      </c>
      <c r="P31" s="192">
        <f>'План-ДСГ-MDC-R'!K49</f>
        <v>0</v>
      </c>
      <c r="Q31" s="193">
        <f>'План-ДСГ-MDC-R'!L49</f>
        <v>0</v>
      </c>
      <c r="R31" s="196">
        <f>'План-ДСГ-MDC-R'!K50</f>
        <v>0</v>
      </c>
      <c r="S31" s="194">
        <f>'План-ДСГ-MDC-R'!L50</f>
        <v>0</v>
      </c>
      <c r="T31" s="197">
        <f>'План-ДСГ-MDC-R'!K51</f>
        <v>0</v>
      </c>
      <c r="U31" s="194">
        <f>'План-ДСГ-MDC-R'!O51</f>
        <v>0</v>
      </c>
      <c r="V31" s="248">
        <f>'План-ДСГ-MDC-R'!N49</f>
        <v>0</v>
      </c>
      <c r="W31" s="259">
        <f>'План-ДСГ-MDC-R'!O49</f>
        <v>0</v>
      </c>
      <c r="X31" s="260">
        <f>'План-ДСГ-MDC-R'!N50</f>
        <v>0</v>
      </c>
      <c r="Y31" s="261">
        <f>'План-ДСГ-MDC-R'!O50</f>
        <v>0</v>
      </c>
      <c r="Z31" s="262">
        <f>'План-ДСГ-MDC-R'!N51</f>
        <v>0</v>
      </c>
      <c r="AA31" s="259">
        <f>'План-ДСГ-MDC-R'!O51</f>
        <v>0</v>
      </c>
      <c r="AB31" s="254">
        <f>'План-ДСГ-MDC-R'!Q49</f>
        <v>0</v>
      </c>
      <c r="AC31" s="263">
        <f>'План-ДСГ-MDC-R'!R49</f>
        <v>0</v>
      </c>
      <c r="AD31" s="264">
        <f>'План-ДСГ-MDC-R'!Q50</f>
        <v>0</v>
      </c>
      <c r="AE31" s="265">
        <f>'План-ДСГ-MDC-R'!R50</f>
        <v>0</v>
      </c>
      <c r="AF31" s="263">
        <f>'План-ДСГ-MDC-R'!Q51</f>
        <v>0</v>
      </c>
      <c r="AG31" s="266">
        <f>'План-ДСГ-MDC-R'!R51</f>
        <v>0</v>
      </c>
    </row>
    <row r="32" spans="1:33" s="1" customFormat="1" ht="29" x14ac:dyDescent="0.3">
      <c r="A32" s="35">
        <v>19</v>
      </c>
      <c r="B32" s="283" t="s">
        <v>1630</v>
      </c>
      <c r="C32" s="155" t="s">
        <v>1631</v>
      </c>
      <c r="D32" s="234">
        <f>'План-ДСГ-MDC-S,T'!E49</f>
        <v>0</v>
      </c>
      <c r="E32" s="235">
        <f>'План-ДСГ-MDC-S,T'!F49</f>
        <v>0</v>
      </c>
      <c r="F32" s="234">
        <f>'План-ДСГ-MDC-S,T'!E50</f>
        <v>0</v>
      </c>
      <c r="G32" s="236">
        <f>'План-ДСГ-MDC-S,T'!F50</f>
        <v>0</v>
      </c>
      <c r="H32" s="237">
        <f>'План-ДСГ-MDC-S,T'!E51</f>
        <v>0</v>
      </c>
      <c r="I32" s="236">
        <f>'План-ДСГ-MDC-S,T'!F51</f>
        <v>0</v>
      </c>
      <c r="J32" s="234">
        <f>'План-ДСГ-MDC-S,T'!H49</f>
        <v>0</v>
      </c>
      <c r="K32" s="235">
        <f>'План-ДСГ-MDC-S,T'!I49</f>
        <v>0</v>
      </c>
      <c r="L32" s="234">
        <f>'План-ДСГ-MDC-S,T'!H50</f>
        <v>0</v>
      </c>
      <c r="M32" s="236">
        <f>'План-ДСГ-MDC-S,T'!I50</f>
        <v>0</v>
      </c>
      <c r="N32" s="237">
        <f>'План-ДСГ-MDC-S,T'!H51</f>
        <v>0</v>
      </c>
      <c r="O32" s="107">
        <f>'План-ДСГ-MDC-S,T'!I51</f>
        <v>0</v>
      </c>
      <c r="P32" s="192">
        <f>'План-ДСГ-MDC-S,T'!K49</f>
        <v>0</v>
      </c>
      <c r="Q32" s="193">
        <f>'План-ДСГ-MDC-S,T'!L49</f>
        <v>0</v>
      </c>
      <c r="R32" s="196">
        <f>'План-ДСГ-MDC-S,T'!K50</f>
        <v>0</v>
      </c>
      <c r="S32" s="194">
        <f>'План-ДСГ-MDC-S,T'!L50</f>
        <v>0</v>
      </c>
      <c r="T32" s="197">
        <f>'План-ДСГ-MDC-S,T'!K51</f>
        <v>0</v>
      </c>
      <c r="U32" s="194">
        <f>'План-ДСГ-MDC-S,T'!L51</f>
        <v>0</v>
      </c>
      <c r="V32" s="248">
        <f>'План-ДСГ-MDC-S,T'!N49</f>
        <v>0</v>
      </c>
      <c r="W32" s="259">
        <f>'План-ДСГ-MDC-S,T'!O49</f>
        <v>0</v>
      </c>
      <c r="X32" s="260">
        <f>'План-ДСГ-MDC-S,T'!N50</f>
        <v>0</v>
      </c>
      <c r="Y32" s="261">
        <f>'План-ДСГ-MDC-S,T'!O50</f>
        <v>0</v>
      </c>
      <c r="Z32" s="262">
        <f>'План-ДСГ-MDC-S,T'!N51</f>
        <v>0</v>
      </c>
      <c r="AA32" s="259">
        <f>'План-ДСГ-MDC-S,T'!O51</f>
        <v>0</v>
      </c>
      <c r="AB32" s="254">
        <f>'План-ДСГ-MDC-S,T'!Q49</f>
        <v>0</v>
      </c>
      <c r="AC32" s="263">
        <f>'План-ДСГ-MDC-S,T'!R49</f>
        <v>0</v>
      </c>
      <c r="AD32" s="264">
        <f>'План-ДСГ-MDC-S,T'!Q50</f>
        <v>0</v>
      </c>
      <c r="AE32" s="265">
        <f>'План-ДСГ-MDC-S,T'!R50</f>
        <v>0</v>
      </c>
      <c r="AF32" s="263">
        <f>'План-ДСГ-MDC-S,T'!Q51</f>
        <v>0</v>
      </c>
      <c r="AG32" s="266">
        <f>'План-ДСГ-MDC-S,T'!R51</f>
        <v>0</v>
      </c>
    </row>
    <row r="33" spans="1:33" s="1" customFormat="1" ht="24" x14ac:dyDescent="0.3">
      <c r="A33" s="35">
        <v>20</v>
      </c>
      <c r="B33" s="283" t="s">
        <v>1628</v>
      </c>
      <c r="C33" s="155" t="s">
        <v>1632</v>
      </c>
      <c r="D33" s="234">
        <f>'План-ДСГ-MDC-U'!E49</f>
        <v>0</v>
      </c>
      <c r="E33" s="235">
        <f>'План-ДСГ-MDC-U'!F49</f>
        <v>0</v>
      </c>
      <c r="F33" s="234">
        <f>'План-ДСГ-MDC-U'!E50</f>
        <v>0</v>
      </c>
      <c r="G33" s="236">
        <f>'План-ДСГ-MDC-U'!F50</f>
        <v>0</v>
      </c>
      <c r="H33" s="237">
        <f>'План-ДСГ-MDC-U'!E51</f>
        <v>0</v>
      </c>
      <c r="I33" s="236">
        <f>'План-ДСГ-MDC-U'!F51</f>
        <v>0</v>
      </c>
      <c r="J33" s="234">
        <f>'План-ДСГ-MDC-U'!H49</f>
        <v>0</v>
      </c>
      <c r="K33" s="235">
        <f>'План-ДСГ-MDC-U'!I49</f>
        <v>0</v>
      </c>
      <c r="L33" s="234">
        <f>'План-ДСГ-MDC-U'!H50</f>
        <v>0</v>
      </c>
      <c r="M33" s="236">
        <f>'План-ДСГ-MDC-U'!I50</f>
        <v>0</v>
      </c>
      <c r="N33" s="237">
        <f>'План-ДСГ-MDC-U'!H51</f>
        <v>0</v>
      </c>
      <c r="O33" s="107">
        <f>'План-ДСГ-MDC-U'!F51</f>
        <v>0</v>
      </c>
      <c r="P33" s="192">
        <f>'План-ДСГ-MDC-U'!K49</f>
        <v>0</v>
      </c>
      <c r="Q33" s="193">
        <f>'План-ДСГ-MDC-U'!L49</f>
        <v>0</v>
      </c>
      <c r="R33" s="196">
        <f>'План-ДСГ-MDC-U'!K50</f>
        <v>0</v>
      </c>
      <c r="S33" s="194">
        <f>'План-ДСГ-MDC-U'!L50</f>
        <v>0</v>
      </c>
      <c r="T33" s="197">
        <f>'План-ДСГ-MDC-U'!K51</f>
        <v>0</v>
      </c>
      <c r="U33" s="194">
        <f>'План-ДСГ-MDC-U'!L51</f>
        <v>0</v>
      </c>
      <c r="V33" s="248">
        <f>'План-ДСГ-MDC-U'!N49</f>
        <v>0</v>
      </c>
      <c r="W33" s="259">
        <f>'План-ДСГ-MDC-U'!O49</f>
        <v>0</v>
      </c>
      <c r="X33" s="260">
        <f>'План-ДСГ-MDC-U'!N50</f>
        <v>0</v>
      </c>
      <c r="Y33" s="261">
        <f>'План-ДСГ-MDC-U'!O50</f>
        <v>0</v>
      </c>
      <c r="Z33" s="262">
        <f>'План-ДСГ-MDC-U'!N51</f>
        <v>0</v>
      </c>
      <c r="AA33" s="259">
        <f>'План-ДСГ-MDC-U'!O51</f>
        <v>0</v>
      </c>
      <c r="AB33" s="254">
        <f>'План-ДСГ-MDC-U'!Q49</f>
        <v>0</v>
      </c>
      <c r="AC33" s="263">
        <f>'План-ДСГ-MDC-U'!R49</f>
        <v>0</v>
      </c>
      <c r="AD33" s="264">
        <f>'План-ДСГ-MDC-U'!Q50</f>
        <v>0</v>
      </c>
      <c r="AE33" s="265">
        <f>'План-ДСГ-MDC-U'!R50</f>
        <v>0</v>
      </c>
      <c r="AF33" s="263">
        <f>'План-ДСГ-MDC-U'!Q51</f>
        <v>0</v>
      </c>
      <c r="AG33" s="266">
        <f>'План-ДСГ-MDC-U'!R51</f>
        <v>0</v>
      </c>
    </row>
    <row r="34" spans="1:33" s="1" customFormat="1" ht="24" x14ac:dyDescent="0.3">
      <c r="A34" s="35">
        <v>21</v>
      </c>
      <c r="B34" s="283" t="s">
        <v>1538</v>
      </c>
      <c r="C34" s="155" t="s">
        <v>1633</v>
      </c>
      <c r="D34" s="234">
        <f>'План-ДСГ-MDC-V'!E49</f>
        <v>0</v>
      </c>
      <c r="E34" s="235">
        <f>'План-ДСГ-MDC-V'!F49</f>
        <v>0</v>
      </c>
      <c r="F34" s="234">
        <f>'План-ДСГ-MDC-V'!E50</f>
        <v>0</v>
      </c>
      <c r="G34" s="236">
        <f>'План-ДСГ-MDC-V'!F50</f>
        <v>0</v>
      </c>
      <c r="H34" s="237">
        <f>'План-ДСГ-MDC-V'!E51</f>
        <v>0</v>
      </c>
      <c r="I34" s="236">
        <f>'План-ДСГ-MDC-V'!F51</f>
        <v>0</v>
      </c>
      <c r="J34" s="234">
        <f>'План-ДСГ-MDC-V'!H49</f>
        <v>0</v>
      </c>
      <c r="K34" s="235">
        <f>'План-ДСГ-MDC-V'!I49</f>
        <v>0</v>
      </c>
      <c r="L34" s="234">
        <f>'План-ДСГ-MDC-V'!H50</f>
        <v>0</v>
      </c>
      <c r="M34" s="236">
        <f>'План-ДСГ-MDC-V'!I50</f>
        <v>0</v>
      </c>
      <c r="N34" s="237">
        <f>'План-ДСГ-MDC-V'!H51</f>
        <v>0</v>
      </c>
      <c r="O34" s="107">
        <f>'План-ДСГ-MDC-V'!I51</f>
        <v>0</v>
      </c>
      <c r="P34" s="192">
        <f>'План-ДСГ-MDC-V'!K49</f>
        <v>0</v>
      </c>
      <c r="Q34" s="193">
        <f>'План-ДСГ-MDC-V'!L49</f>
        <v>0</v>
      </c>
      <c r="R34" s="196">
        <f>'План-ДСГ-MDC-V'!K50</f>
        <v>0</v>
      </c>
      <c r="S34" s="194">
        <f>'План-ДСГ-MDC-V'!L50</f>
        <v>0</v>
      </c>
      <c r="T34" s="197">
        <f>'План-ДСГ-MDC-V'!K51</f>
        <v>0</v>
      </c>
      <c r="U34" s="194">
        <f>'План-ДСГ-MDC-V'!L51</f>
        <v>0</v>
      </c>
      <c r="V34" s="248">
        <f>'План-ДСГ-MDC-V'!N49</f>
        <v>0</v>
      </c>
      <c r="W34" s="269">
        <f>'План-ДСГ-MDC-V'!O49</f>
        <v>0</v>
      </c>
      <c r="X34" s="260">
        <f>'План-ДСГ-MDC-V'!N50</f>
        <v>0</v>
      </c>
      <c r="Y34" s="261">
        <f>'План-ДСГ-MDC-V'!O50</f>
        <v>0</v>
      </c>
      <c r="Z34" s="262">
        <f>'План-ДСГ-MDC-V'!N51</f>
        <v>0</v>
      </c>
      <c r="AA34" s="259">
        <f>'План-ДСГ-MDC-V'!O51</f>
        <v>0</v>
      </c>
      <c r="AB34" s="254">
        <f>'План-ДСГ-MDC-V'!Q49</f>
        <v>0</v>
      </c>
      <c r="AC34" s="263">
        <f>'План-ДСГ-MDC-V'!R49</f>
        <v>0</v>
      </c>
      <c r="AD34" s="264">
        <f>'План-ДСГ-MDC-V'!Q50</f>
        <v>0</v>
      </c>
      <c r="AE34" s="265">
        <f>'План-ДСГ-MDC-V'!R50</f>
        <v>0</v>
      </c>
      <c r="AF34" s="263">
        <f>'План-ДСГ-MDC-V'!Q51</f>
        <v>0</v>
      </c>
      <c r="AG34" s="266">
        <f>'План-ДСГ-MDC-V'!R51</f>
        <v>0</v>
      </c>
    </row>
    <row r="35" spans="1:33" s="1" customFormat="1" ht="29" x14ac:dyDescent="0.3">
      <c r="A35" s="35">
        <v>22</v>
      </c>
      <c r="B35" s="283" t="s">
        <v>1636</v>
      </c>
      <c r="C35" s="155" t="s">
        <v>1637</v>
      </c>
      <c r="D35" s="234">
        <f>'План-ДСГ-MDC-W,X'!E49</f>
        <v>0</v>
      </c>
      <c r="E35" s="235">
        <f>'План-ДСГ-MDC-W,X'!F49</f>
        <v>0</v>
      </c>
      <c r="F35" s="234">
        <f>'План-ДСГ-MDC-W,X'!E50</f>
        <v>0</v>
      </c>
      <c r="G35" s="236">
        <f>'План-ДСГ-MDC-W,X'!F50</f>
        <v>0</v>
      </c>
      <c r="H35" s="237">
        <f>'План-ДСГ-MDC-W,X'!E51</f>
        <v>0</v>
      </c>
      <c r="I35" s="236">
        <f>'План-ДСГ-MDC-W,X'!F51</f>
        <v>0</v>
      </c>
      <c r="J35" s="234">
        <f>'План-ДСГ-MDC-W,X'!H49</f>
        <v>0</v>
      </c>
      <c r="K35" s="235">
        <f>'План-ДСГ-MDC-W,X'!I49</f>
        <v>0</v>
      </c>
      <c r="L35" s="234">
        <f>'План-ДСГ-MDC-W,X'!H50</f>
        <v>0</v>
      </c>
      <c r="M35" s="236">
        <f>'План-ДСГ-MDC-W,X'!I50</f>
        <v>0</v>
      </c>
      <c r="N35" s="237">
        <f>'План-ДСГ-MDC-W,X'!H51</f>
        <v>0</v>
      </c>
      <c r="O35" s="107">
        <f>'План-ДСГ-MDC-W,X'!I51</f>
        <v>0</v>
      </c>
      <c r="P35" s="192">
        <f>'План-ДСГ-MDC-W,X'!K49</f>
        <v>0</v>
      </c>
      <c r="Q35" s="193">
        <f>'План-ДСГ-MDC-W,X'!L49</f>
        <v>0</v>
      </c>
      <c r="R35" s="196">
        <f>'План-ДСГ-MDC-W,X'!K50</f>
        <v>0</v>
      </c>
      <c r="S35" s="194">
        <f>'План-ДСГ-MDC-W,X'!L50</f>
        <v>0</v>
      </c>
      <c r="T35" s="197">
        <f>'План-ДСГ-MDC-Y'!K51</f>
        <v>0</v>
      </c>
      <c r="U35" s="194">
        <f>'План-ДСГ-MDC-W,X'!L51</f>
        <v>0</v>
      </c>
      <c r="V35" s="248">
        <f>'План-ДСГ-MDC-W,X'!N49</f>
        <v>0</v>
      </c>
      <c r="W35" s="259">
        <f>'План-ДСГ-MDC-W,X'!O49</f>
        <v>0</v>
      </c>
      <c r="X35" s="260">
        <f>'План-ДСГ-MDC-W,X'!N50</f>
        <v>0</v>
      </c>
      <c r="Y35" s="261">
        <f>'План-ДСГ-MDC-W,X'!O50</f>
        <v>0</v>
      </c>
      <c r="Z35" s="262">
        <f>'План-ДСГ-MDC-W,X'!N51</f>
        <v>0</v>
      </c>
      <c r="AA35" s="259">
        <f>'План-ДСГ-MDC-W,X'!O51</f>
        <v>0</v>
      </c>
      <c r="AB35" s="254">
        <f>'План-ДСГ-MDC-W,X'!Q49</f>
        <v>0</v>
      </c>
      <c r="AC35" s="263">
        <f>'План-ДСГ-MDC-W,X'!R49</f>
        <v>0</v>
      </c>
      <c r="AD35" s="264">
        <f>'План-ДСГ-MDC-W,X'!Q50</f>
        <v>0</v>
      </c>
      <c r="AE35" s="265">
        <f>'План-ДСГ-MDC-W,X'!R50</f>
        <v>0</v>
      </c>
      <c r="AF35" s="263">
        <f>'План-ДСГ-MDC-W,X'!Q51</f>
        <v>0</v>
      </c>
      <c r="AG35" s="266">
        <f>'План-ДСГ-MDC-W,X'!R51</f>
        <v>0</v>
      </c>
    </row>
    <row r="36" spans="1:33" s="1" customFormat="1" ht="14.5" x14ac:dyDescent="0.3">
      <c r="A36" s="35">
        <v>23</v>
      </c>
      <c r="B36" s="283" t="s">
        <v>1634</v>
      </c>
      <c r="C36" s="155" t="s">
        <v>1638</v>
      </c>
      <c r="D36" s="234">
        <f>'План-ДСГ-MDC-Y'!E49</f>
        <v>0</v>
      </c>
      <c r="E36" s="235">
        <f>'План-ДСГ-MDC-Y'!F49</f>
        <v>0</v>
      </c>
      <c r="F36" s="234">
        <f>'План-ДСГ-MDC-Y'!E50</f>
        <v>0</v>
      </c>
      <c r="G36" s="236">
        <f>'План-ДСГ-MDC-Y'!F50</f>
        <v>0</v>
      </c>
      <c r="H36" s="237">
        <f>'План-ДСГ-MDC-Y'!E51</f>
        <v>0</v>
      </c>
      <c r="I36" s="236">
        <f>'План-ДСГ-MDC-Y'!F51</f>
        <v>0</v>
      </c>
      <c r="J36" s="234">
        <f>'План-ДСГ-MDC-Y'!H49</f>
        <v>0</v>
      </c>
      <c r="K36" s="235">
        <f>'План-ДСГ-MDC-Y'!I49</f>
        <v>0</v>
      </c>
      <c r="L36" s="234">
        <f>'План-ДСГ-MDC-Y'!H50</f>
        <v>0</v>
      </c>
      <c r="M36" s="236">
        <f>'План-ДСГ-MDC-Y'!I50</f>
        <v>0</v>
      </c>
      <c r="N36" s="237">
        <f>'План-ДСГ-MDC-Y'!H51</f>
        <v>0</v>
      </c>
      <c r="O36" s="107">
        <f>'План-ДСГ-MDC-Y'!I51</f>
        <v>0</v>
      </c>
      <c r="P36" s="192">
        <f>'План-ДСГ-MDC-Y'!K49</f>
        <v>0</v>
      </c>
      <c r="Q36" s="198">
        <f>'План-ДСГ-MDC-Y'!L49</f>
        <v>0</v>
      </c>
      <c r="R36" s="196">
        <f>'План-ДСГ-MDC-Y'!K50</f>
        <v>0</v>
      </c>
      <c r="S36" s="194">
        <f>'План-ДСГ-MDC-Y'!L50</f>
        <v>0</v>
      </c>
      <c r="T36" s="197">
        <f>'План-ДСГ-MDC-Y'!K51</f>
        <v>0</v>
      </c>
      <c r="U36" s="194">
        <f>'План-ДСГ-MDC-Y'!L51</f>
        <v>0</v>
      </c>
      <c r="V36" s="248">
        <f>'План-ДСГ-MDC-Y'!N49</f>
        <v>0</v>
      </c>
      <c r="W36" s="259">
        <f>'План-ДСГ-MDC-Y'!O49</f>
        <v>0</v>
      </c>
      <c r="X36" s="260">
        <f>'План-ДСГ-MDC-Y'!N50</f>
        <v>0</v>
      </c>
      <c r="Y36" s="261">
        <f>'План-ДСГ-MDC-Y'!O50</f>
        <v>0</v>
      </c>
      <c r="Z36" s="262">
        <f>'План-ДСГ-MDC-Y'!N51</f>
        <v>0</v>
      </c>
      <c r="AA36" s="259">
        <f>'План-ДСГ-MDC-Y'!O51</f>
        <v>0</v>
      </c>
      <c r="AB36" s="254">
        <f>'План-ДСГ-MDC-Y'!Q49</f>
        <v>0</v>
      </c>
      <c r="AC36" s="263">
        <f>'План-ДСГ-MDC-Y'!R49</f>
        <v>0</v>
      </c>
      <c r="AD36" s="264">
        <f>'План-ДСГ-MDC-Y'!Q50</f>
        <v>0</v>
      </c>
      <c r="AE36" s="265">
        <f>'План-ДСГ-MDC-Y'!R50</f>
        <v>0</v>
      </c>
      <c r="AF36" s="263">
        <f>'План-ДСГ-MDC-Y'!Q51</f>
        <v>0</v>
      </c>
      <c r="AG36" s="266">
        <f>'План-ДСГ-MDC-Y'!R51</f>
        <v>0</v>
      </c>
    </row>
    <row r="37" spans="1:33" s="1" customFormat="1" ht="24" x14ac:dyDescent="0.3">
      <c r="A37" s="35">
        <v>24</v>
      </c>
      <c r="B37" s="283" t="s">
        <v>1635</v>
      </c>
      <c r="C37" s="155" t="s">
        <v>1639</v>
      </c>
      <c r="D37" s="234">
        <f>'План-ДСГ-MDC-Z'!E49</f>
        <v>0</v>
      </c>
      <c r="E37" s="235">
        <f>'План-ДСГ-MDC-Z'!F49</f>
        <v>0</v>
      </c>
      <c r="F37" s="234">
        <f>'План-ДСГ-MDC-Z'!E50</f>
        <v>0</v>
      </c>
      <c r="G37" s="236">
        <f>'План-ДСГ-MDC-Z'!F50</f>
        <v>0</v>
      </c>
      <c r="H37" s="237">
        <f>'План-ДСГ-MDC-Z'!E51</f>
        <v>0</v>
      </c>
      <c r="I37" s="236">
        <f>'План-ДСГ-MDC-Z'!F51</f>
        <v>0</v>
      </c>
      <c r="J37" s="234">
        <f>'План-ДСГ-MDC-Z'!H49</f>
        <v>0</v>
      </c>
      <c r="K37" s="235">
        <f>'План-ДСГ-MDC-Z'!I49</f>
        <v>0</v>
      </c>
      <c r="L37" s="234">
        <f>'План-ДСГ-MDC-Z'!H50</f>
        <v>0</v>
      </c>
      <c r="M37" s="236">
        <f>'План-ДСГ-MDC-Z'!I50</f>
        <v>0</v>
      </c>
      <c r="N37" s="237">
        <f>'План-ДСГ-MDC-Z'!H51</f>
        <v>0</v>
      </c>
      <c r="O37" s="107">
        <f>'План-ДСГ-MDC-Z'!I51</f>
        <v>0</v>
      </c>
      <c r="P37" s="192">
        <f>'План-ДСГ-MDC-Z'!K49</f>
        <v>0</v>
      </c>
      <c r="Q37" s="193">
        <f>'План-ДСГ-MDC-Z'!L49</f>
        <v>0</v>
      </c>
      <c r="R37" s="196">
        <f>'План-ДСГ-MDC-Z'!K50</f>
        <v>0</v>
      </c>
      <c r="S37" s="194">
        <f>'План-ДСГ-MDC-Z'!L50</f>
        <v>0</v>
      </c>
      <c r="T37" s="197">
        <f>'План-ДСГ-MDC-Z'!K51</f>
        <v>0</v>
      </c>
      <c r="U37" s="194">
        <f>'План-ДСГ-MDC-Z'!L51</f>
        <v>0</v>
      </c>
      <c r="V37" s="248">
        <f>'План-ДСГ-MDC-Z'!N49</f>
        <v>0</v>
      </c>
      <c r="W37" s="259">
        <f>'План-ДСГ-MDC-Z'!O49</f>
        <v>0</v>
      </c>
      <c r="X37" s="260">
        <f>'План-ДСГ-MDC-Z'!N50</f>
        <v>0</v>
      </c>
      <c r="Y37" s="261">
        <f>'План-ДСГ-MDC-Z'!O50</f>
        <v>0</v>
      </c>
      <c r="Z37" s="262">
        <f>'План-ДСГ-MDC-Z'!N51</f>
        <v>0</v>
      </c>
      <c r="AA37" s="259">
        <f>'План-ДСГ-MDC-Z'!O51</f>
        <v>0</v>
      </c>
      <c r="AB37" s="254">
        <f>'План-ДСГ-MDC-Z'!Q49</f>
        <v>0</v>
      </c>
      <c r="AC37" s="263">
        <f>'План-ДСГ-MDC-Z'!R49</f>
        <v>0</v>
      </c>
      <c r="AD37" s="264">
        <f>'План-ДСГ-MDC-Z'!Q50</f>
        <v>0</v>
      </c>
      <c r="AE37" s="265">
        <f>'План-ДСГ-MDC-Z'!R50</f>
        <v>0</v>
      </c>
      <c r="AF37" s="263">
        <f>'План-ДСГ-MDC-Z'!Q51</f>
        <v>0</v>
      </c>
      <c r="AG37" s="266">
        <f>'План-ДСГ-MDC-Z'!R51</f>
        <v>0</v>
      </c>
    </row>
    <row r="38" spans="1:33" s="1" customFormat="1" ht="16" thickBot="1" x14ac:dyDescent="0.35">
      <c r="A38" s="35">
        <v>27</v>
      </c>
      <c r="B38" s="283"/>
      <c r="C38" s="100"/>
      <c r="D38" s="238"/>
      <c r="E38" s="239"/>
      <c r="F38" s="238"/>
      <c r="G38" s="240"/>
      <c r="H38" s="241"/>
      <c r="I38" s="240"/>
      <c r="J38" s="238"/>
      <c r="K38" s="239"/>
      <c r="L38" s="238"/>
      <c r="M38" s="240"/>
      <c r="N38" s="241"/>
      <c r="O38" s="111"/>
      <c r="P38" s="199"/>
      <c r="Q38" s="200"/>
      <c r="R38" s="201"/>
      <c r="S38" s="202"/>
      <c r="T38" s="203"/>
      <c r="U38" s="202"/>
      <c r="V38" s="248"/>
      <c r="W38" s="270"/>
      <c r="X38" s="271"/>
      <c r="Y38" s="272"/>
      <c r="Z38" s="273"/>
      <c r="AA38" s="274"/>
      <c r="AB38" s="275"/>
      <c r="AC38" s="276"/>
      <c r="AD38" s="277"/>
      <c r="AE38" s="278"/>
      <c r="AF38" s="276"/>
      <c r="AG38" s="279"/>
    </row>
    <row r="39" spans="1:33" s="14" customFormat="1" ht="23.15" customHeight="1" thickBot="1" x14ac:dyDescent="0.35">
      <c r="A39" s="13"/>
      <c r="B39" s="29"/>
      <c r="C39" s="103" t="s">
        <v>1355</v>
      </c>
      <c r="D39" s="77">
        <f t="shared" ref="D39:AG39" si="1">SUM(D14:D38)</f>
        <v>0</v>
      </c>
      <c r="E39" s="77">
        <f t="shared" si="1"/>
        <v>0</v>
      </c>
      <c r="F39" s="77">
        <f t="shared" si="1"/>
        <v>0</v>
      </c>
      <c r="G39" s="77">
        <f t="shared" si="1"/>
        <v>0</v>
      </c>
      <c r="H39" s="77">
        <f t="shared" si="1"/>
        <v>0</v>
      </c>
      <c r="I39" s="36">
        <f t="shared" si="1"/>
        <v>0</v>
      </c>
      <c r="J39" s="104">
        <f t="shared" si="1"/>
        <v>0</v>
      </c>
      <c r="K39" s="104">
        <f t="shared" si="1"/>
        <v>0</v>
      </c>
      <c r="L39" s="104">
        <f t="shared" si="1"/>
        <v>0</v>
      </c>
      <c r="M39" s="104">
        <f t="shared" si="1"/>
        <v>0</v>
      </c>
      <c r="N39" s="104">
        <f t="shared" si="1"/>
        <v>0</v>
      </c>
      <c r="O39" s="104">
        <f t="shared" si="1"/>
        <v>0</v>
      </c>
      <c r="P39" s="204">
        <f t="shared" si="1"/>
        <v>0</v>
      </c>
      <c r="Q39" s="204">
        <f t="shared" si="1"/>
        <v>0</v>
      </c>
      <c r="R39" s="204">
        <f t="shared" si="1"/>
        <v>0</v>
      </c>
      <c r="S39" s="204">
        <f t="shared" si="1"/>
        <v>0</v>
      </c>
      <c r="T39" s="204">
        <f t="shared" si="1"/>
        <v>0</v>
      </c>
      <c r="U39" s="204">
        <f t="shared" si="1"/>
        <v>0</v>
      </c>
      <c r="V39" s="280">
        <f t="shared" si="1"/>
        <v>0</v>
      </c>
      <c r="W39" s="280">
        <f t="shared" si="1"/>
        <v>0</v>
      </c>
      <c r="X39" s="280">
        <f t="shared" si="1"/>
        <v>0</v>
      </c>
      <c r="Y39" s="280">
        <f t="shared" si="1"/>
        <v>0</v>
      </c>
      <c r="Z39" s="280">
        <f t="shared" si="1"/>
        <v>0</v>
      </c>
      <c r="AA39" s="281">
        <f t="shared" si="1"/>
        <v>0</v>
      </c>
      <c r="AB39" s="282">
        <f t="shared" si="1"/>
        <v>0</v>
      </c>
      <c r="AC39" s="282">
        <f t="shared" si="1"/>
        <v>0</v>
      </c>
      <c r="AD39" s="282">
        <f t="shared" si="1"/>
        <v>0</v>
      </c>
      <c r="AE39" s="282">
        <f t="shared" si="1"/>
        <v>0</v>
      </c>
      <c r="AF39" s="282">
        <f t="shared" si="1"/>
        <v>0</v>
      </c>
      <c r="AG39" s="282">
        <f t="shared" si="1"/>
        <v>0</v>
      </c>
    </row>
    <row r="40" spans="1:33" s="14" customFormat="1" ht="23.15" customHeight="1" thickBot="1" x14ac:dyDescent="0.35">
      <c r="A40" s="20"/>
      <c r="B40" s="20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AA40" s="60"/>
    </row>
    <row r="41" spans="1:33" s="14" customFormat="1" ht="23.15" customHeight="1" thickBot="1" x14ac:dyDescent="0.4">
      <c r="A41" s="20"/>
      <c r="C41" s="377" t="s">
        <v>1390</v>
      </c>
      <c r="D41" s="378"/>
      <c r="E41" s="378"/>
      <c r="F41" s="378"/>
      <c r="G41" s="378"/>
      <c r="H41" s="378"/>
      <c r="I41" s="378"/>
      <c r="J41" s="378"/>
      <c r="K41" s="378"/>
      <c r="L41" s="378"/>
      <c r="M41" s="379"/>
      <c r="N41" s="112"/>
      <c r="O41" s="112"/>
      <c r="P41" s="112"/>
      <c r="Q41" s="112"/>
      <c r="R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</row>
    <row r="42" spans="1:33" s="14" customFormat="1" ht="23.15" customHeight="1" thickBot="1" x14ac:dyDescent="0.35">
      <c r="A42" s="20"/>
      <c r="B42" s="116"/>
      <c r="C42" s="348" t="s">
        <v>1383</v>
      </c>
      <c r="D42" s="363" t="s">
        <v>1384</v>
      </c>
      <c r="E42" s="364"/>
      <c r="F42" s="364"/>
      <c r="G42" s="364"/>
      <c r="H42" s="364"/>
      <c r="I42" s="365"/>
      <c r="J42" s="366" t="s">
        <v>1370</v>
      </c>
      <c r="K42" s="366"/>
      <c r="L42" s="373">
        <v>2024</v>
      </c>
      <c r="M42" s="374"/>
    </row>
    <row r="43" spans="1:33" s="14" customFormat="1" ht="31.5" customHeight="1" thickBot="1" x14ac:dyDescent="0.35">
      <c r="A43" s="20"/>
      <c r="B43" s="116"/>
      <c r="C43" s="349"/>
      <c r="D43" s="331" t="s">
        <v>1367</v>
      </c>
      <c r="E43" s="332"/>
      <c r="F43" s="331" t="s">
        <v>1366</v>
      </c>
      <c r="G43" s="332"/>
      <c r="H43" s="372" t="s">
        <v>385</v>
      </c>
      <c r="I43" s="380"/>
      <c r="J43" s="367"/>
      <c r="K43" s="367"/>
      <c r="L43" s="375"/>
      <c r="M43" s="376"/>
    </row>
    <row r="44" spans="1:33" s="14" customFormat="1" ht="19.5" thickBot="1" x14ac:dyDescent="0.35">
      <c r="A44" s="20"/>
      <c r="B44" s="116"/>
      <c r="C44" s="350"/>
      <c r="D44" s="71" t="s">
        <v>1368</v>
      </c>
      <c r="E44" s="67" t="s">
        <v>1379</v>
      </c>
      <c r="F44" s="71" t="s">
        <v>1368</v>
      </c>
      <c r="G44" s="67" t="s">
        <v>1379</v>
      </c>
      <c r="H44" s="205" t="s">
        <v>1368</v>
      </c>
      <c r="I44" s="205" t="s">
        <v>1379</v>
      </c>
      <c r="J44" s="214" t="s">
        <v>1368</v>
      </c>
      <c r="K44" s="215" t="s">
        <v>1379</v>
      </c>
      <c r="L44" s="224" t="s">
        <v>1368</v>
      </c>
      <c r="M44" s="225" t="s">
        <v>1379</v>
      </c>
    </row>
    <row r="45" spans="1:33" s="14" customFormat="1" ht="23.15" customHeight="1" x14ac:dyDescent="0.3">
      <c r="A45" s="20"/>
      <c r="B45" s="117"/>
      <c r="C45" s="157" t="s">
        <v>1372</v>
      </c>
      <c r="D45" s="82">
        <f>SUM(D14:D38)</f>
        <v>0</v>
      </c>
      <c r="E45" s="147" t="e">
        <f>D45/(D45+D46+D47)</f>
        <v>#DIV/0!</v>
      </c>
      <c r="F45" s="82">
        <f>SUM(J14:J38)</f>
        <v>0</v>
      </c>
      <c r="G45" s="113" t="e">
        <f>F45/(F45+F46+F47)</f>
        <v>#DIV/0!</v>
      </c>
      <c r="H45" s="206">
        <f>SUM(P14:P38)</f>
        <v>0</v>
      </c>
      <c r="I45" s="207" t="e">
        <f>H45/(H45+H46+H47)</f>
        <v>#DIV/0!</v>
      </c>
      <c r="J45" s="216">
        <f>SUM(V14:V38)</f>
        <v>0</v>
      </c>
      <c r="K45" s="217" t="e">
        <f>J45/(J45+J46+J47)</f>
        <v>#DIV/0!</v>
      </c>
      <c r="L45" s="226">
        <f>SUM(AB14:AB38)</f>
        <v>0</v>
      </c>
      <c r="M45" s="227" t="e">
        <f>L45/(L45+L46+L47)</f>
        <v>#DIV/0!</v>
      </c>
    </row>
    <row r="46" spans="1:33" s="14" customFormat="1" ht="23.15" customHeight="1" x14ac:dyDescent="0.3">
      <c r="A46" s="20"/>
      <c r="B46" s="117"/>
      <c r="C46" s="158" t="s">
        <v>1373</v>
      </c>
      <c r="D46" s="73">
        <f>SUM(F14:F38)</f>
        <v>0</v>
      </c>
      <c r="E46" s="164" t="e">
        <f>D46/(D46+D47+D45)</f>
        <v>#DIV/0!</v>
      </c>
      <c r="F46" s="73">
        <f>SUM(L14:L38)</f>
        <v>0</v>
      </c>
      <c r="G46" s="114" t="e">
        <f>F46/(F46+F47+F45)</f>
        <v>#DIV/0!</v>
      </c>
      <c r="H46" s="208">
        <f>SUM(R14:R38)</f>
        <v>0</v>
      </c>
      <c r="I46" s="209" t="e">
        <f>H46/(H46+H47+H45)</f>
        <v>#DIV/0!</v>
      </c>
      <c r="J46" s="218">
        <f>SUM(X14:X38)</f>
        <v>0</v>
      </c>
      <c r="K46" s="219" t="e">
        <f>J46/(J46+J47+J45)</f>
        <v>#DIV/0!</v>
      </c>
      <c r="L46" s="228">
        <f>SUM(AD14:AD38)</f>
        <v>0</v>
      </c>
      <c r="M46" s="229" t="e">
        <f>L46/(L46+L47+L45)</f>
        <v>#DIV/0!</v>
      </c>
    </row>
    <row r="47" spans="1:33" s="14" customFormat="1" ht="23.15" customHeight="1" thickBot="1" x14ac:dyDescent="0.35">
      <c r="A47" s="20"/>
      <c r="B47" s="117"/>
      <c r="C47" s="159" t="s">
        <v>1374</v>
      </c>
      <c r="D47" s="156">
        <f>SUM(H14:H38)</f>
        <v>0</v>
      </c>
      <c r="E47" s="165" t="e">
        <f>D47/(D45+D46+D47)</f>
        <v>#DIV/0!</v>
      </c>
      <c r="F47" s="156">
        <f>SUM(N14:N38)</f>
        <v>0</v>
      </c>
      <c r="G47" s="161" t="e">
        <f>F47/(F45+F46+F47)</f>
        <v>#DIV/0!</v>
      </c>
      <c r="H47" s="210">
        <f>SUM(T14:T38)</f>
        <v>0</v>
      </c>
      <c r="I47" s="211" t="e">
        <f>H47/(H45+H46+H47)</f>
        <v>#DIV/0!</v>
      </c>
      <c r="J47" s="220">
        <f>SUM(Z14:Z38)</f>
        <v>0</v>
      </c>
      <c r="K47" s="221" t="e">
        <f>J47/(J45+J46+J47)</f>
        <v>#DIV/0!</v>
      </c>
      <c r="L47" s="230">
        <f>SUM(AF14:AF38)</f>
        <v>0</v>
      </c>
      <c r="M47" s="231" t="e">
        <f>L47/(L45+L46+L47)</f>
        <v>#DIV/0!</v>
      </c>
    </row>
    <row r="48" spans="1:33" s="14" customFormat="1" ht="23.15" customHeight="1" thickBot="1" x14ac:dyDescent="0.35">
      <c r="A48" s="20"/>
      <c r="B48" s="117"/>
      <c r="C48" s="160" t="s">
        <v>1641</v>
      </c>
      <c r="D48" s="162">
        <f>SUM(D45:D47)</f>
        <v>0</v>
      </c>
      <c r="E48" s="163"/>
      <c r="F48" s="162">
        <f>SUM(F45:F47)</f>
        <v>0</v>
      </c>
      <c r="G48" s="163"/>
      <c r="H48" s="212">
        <f>SUM(H45:H47)</f>
        <v>0</v>
      </c>
      <c r="I48" s="213"/>
      <c r="J48" s="222">
        <f>SUM(J45:J47)</f>
        <v>0</v>
      </c>
      <c r="K48" s="223"/>
      <c r="L48" s="232">
        <f>SUM(L45:L47)</f>
        <v>0</v>
      </c>
      <c r="M48" s="233"/>
    </row>
    <row r="49" spans="1:27" s="17" customFormat="1" ht="12" x14ac:dyDescent="0.3">
      <c r="A49" s="15"/>
      <c r="B49" s="15"/>
      <c r="C49" s="25"/>
      <c r="D49" s="16"/>
      <c r="E49" s="16"/>
      <c r="F49" s="16"/>
      <c r="G49" s="16"/>
      <c r="H49" s="16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AA49" s="61"/>
    </row>
    <row r="50" spans="1:27" s="17" customFormat="1" ht="13" x14ac:dyDescent="0.3">
      <c r="A50" s="51" t="s">
        <v>1362</v>
      </c>
      <c r="B50" s="52"/>
      <c r="C50" s="53"/>
      <c r="D50" s="51" t="s">
        <v>575</v>
      </c>
      <c r="E50" s="102"/>
      <c r="F50" s="102"/>
      <c r="G50" s="102"/>
      <c r="H50" s="102"/>
      <c r="AA50" s="61"/>
    </row>
    <row r="51" spans="1:27" s="17" customFormat="1" ht="12" x14ac:dyDescent="0.3">
      <c r="C51" s="19"/>
      <c r="AA51" s="61"/>
    </row>
    <row r="52" spans="1:27" s="17" customFormat="1" ht="12" x14ac:dyDescent="0.3">
      <c r="C52" s="19"/>
      <c r="I52" s="50" t="s">
        <v>574</v>
      </c>
      <c r="AA52" s="61"/>
    </row>
    <row r="53" spans="1:27" s="17" customFormat="1" ht="12" x14ac:dyDescent="0.3">
      <c r="A53" s="19"/>
      <c r="B53" s="19"/>
      <c r="C53" s="26"/>
      <c r="D53" s="18"/>
      <c r="E53" s="18"/>
      <c r="F53" s="18"/>
      <c r="G53" s="18"/>
      <c r="H53" s="18"/>
      <c r="I53" s="17" t="s">
        <v>775</v>
      </c>
      <c r="AA53" s="61"/>
    </row>
    <row r="54" spans="1:27" x14ac:dyDescent="0.35">
      <c r="A54" s="20"/>
      <c r="B54" s="20"/>
      <c r="C54" s="27"/>
      <c r="D54" s="18"/>
      <c r="E54" s="18"/>
      <c r="F54" s="18"/>
      <c r="G54" s="18"/>
      <c r="H54" s="18"/>
      <c r="I54" s="17" t="s">
        <v>1045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7" x14ac:dyDescent="0.35">
      <c r="C55" s="27"/>
    </row>
    <row r="56" spans="1:27" x14ac:dyDescent="0.35">
      <c r="C56" s="27"/>
    </row>
    <row r="57" spans="1:27" x14ac:dyDescent="0.35">
      <c r="C57" s="27"/>
    </row>
    <row r="62" spans="1:27" x14ac:dyDescent="0.35">
      <c r="C62" s="25"/>
    </row>
    <row r="63" spans="1:27" x14ac:dyDescent="0.35">
      <c r="C63" s="25"/>
    </row>
    <row r="64" spans="1:27" x14ac:dyDescent="0.35">
      <c r="C64" s="28"/>
    </row>
    <row r="65" spans="3:3" s="6" customFormat="1" x14ac:dyDescent="0.35">
      <c r="C65" s="25"/>
    </row>
  </sheetData>
  <sheetProtection algorithmName="SHA-512" hashValue="mMnineOwsxFfAvwptlLNDjBLNtsRxNTaKuAsA1VsRzx7tRWm7e5fEwfMX2wb4PEEcVihksCi6Mt2WWjGJBPosQ==" saltValue="bvvyJoQwMb6MSmiXMFXjlQ==" spinCount="100000" sheet="1" formatRows="0" insertColumns="0" selectLockedCells="1"/>
  <mergeCells count="39">
    <mergeCell ref="F43:G43"/>
    <mergeCell ref="H43:I43"/>
    <mergeCell ref="V9:AA10"/>
    <mergeCell ref="R11:S11"/>
    <mergeCell ref="T11:U11"/>
    <mergeCell ref="X11:Y11"/>
    <mergeCell ref="V11:W11"/>
    <mergeCell ref="Y1:Z1"/>
    <mergeCell ref="Z11:AA11"/>
    <mergeCell ref="AB11:AC11"/>
    <mergeCell ref="A1:I1"/>
    <mergeCell ref="P1:U1"/>
    <mergeCell ref="C3:P3"/>
    <mergeCell ref="A5:U5"/>
    <mergeCell ref="A6:U6"/>
    <mergeCell ref="A7:U7"/>
    <mergeCell ref="N11:O11"/>
    <mergeCell ref="P11:Q11"/>
    <mergeCell ref="A9:A12"/>
    <mergeCell ref="B9:B12"/>
    <mergeCell ref="C9:C12"/>
    <mergeCell ref="D9:U9"/>
    <mergeCell ref="D11:E11"/>
    <mergeCell ref="C42:C44"/>
    <mergeCell ref="AB9:AG10"/>
    <mergeCell ref="D10:I10"/>
    <mergeCell ref="J10:O10"/>
    <mergeCell ref="P10:U10"/>
    <mergeCell ref="AD11:AE11"/>
    <mergeCell ref="AF11:AG11"/>
    <mergeCell ref="D42:I42"/>
    <mergeCell ref="J42:K43"/>
    <mergeCell ref="L42:M43"/>
    <mergeCell ref="C41:M41"/>
    <mergeCell ref="F11:G11"/>
    <mergeCell ref="H11:I11"/>
    <mergeCell ref="J11:K11"/>
    <mergeCell ref="L11:M11"/>
    <mergeCell ref="D43:E43"/>
  </mergeCells>
  <hyperlinks>
    <hyperlink ref="Y1:Z1" location="'Почетна страна'!G8" display="Врати се на почетна страна" xr:uid="{DFC2FEF9-2F39-4067-98D4-7E04712B20C0}"/>
  </hyperlinks>
  <pageMargins left="0.25" right="0.25" top="0.75" bottom="0.75" header="0.3" footer="0.3"/>
  <pageSetup paperSize="9" scale="55" orientation="landscape" r:id="rId1"/>
  <headerFooter alignWithMargins="0">
    <oddHeader>&amp;C&amp;P</oddHeader>
    <oddFooter>&amp;C&amp;8&amp;P</oddFooter>
  </headerFooter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27</vt:i4>
      </vt:variant>
    </vt:vector>
  </HeadingPairs>
  <TitlesOfParts>
    <vt:vector size="53" baseType="lpstr">
      <vt:lpstr>Почетна страна</vt:lpstr>
      <vt:lpstr>План-ДСГ-MDC-A</vt:lpstr>
      <vt:lpstr>План-ДСГ-MDC-B</vt:lpstr>
      <vt:lpstr>План-ДСГ-MDC-C</vt:lpstr>
      <vt:lpstr>План-ДСГ-MDC-D</vt:lpstr>
      <vt:lpstr>План-ДСГ-MDC-E</vt:lpstr>
      <vt:lpstr>План-ДСГ-MDC-F</vt:lpstr>
      <vt:lpstr>План-ДСГ-MDC-G</vt:lpstr>
      <vt:lpstr>План-ДСГ-MDC-H</vt:lpstr>
      <vt:lpstr>План-ДСГ-MDC-I</vt:lpstr>
      <vt:lpstr>План-ДСГ-MDC-J</vt:lpstr>
      <vt:lpstr>План-ДСГ-MDC-K</vt:lpstr>
      <vt:lpstr>План-ДСГ-MDC-L</vt:lpstr>
      <vt:lpstr>План-ДСГ-MDC-M</vt:lpstr>
      <vt:lpstr>План-ДСГ-MDC-N</vt:lpstr>
      <vt:lpstr>План-ДСГ-MDC-O</vt:lpstr>
      <vt:lpstr>План-ДСГ-MDC-P</vt:lpstr>
      <vt:lpstr>План-ДСГ-MDC-Q</vt:lpstr>
      <vt:lpstr>План-ДСГ-MDC-R</vt:lpstr>
      <vt:lpstr>План-ДСГ-MDC-S,T</vt:lpstr>
      <vt:lpstr>План-ДСГ-MDC-U</vt:lpstr>
      <vt:lpstr>План-ДСГ-MDC-V</vt:lpstr>
      <vt:lpstr>План-ДСГ-MDC-W,X</vt:lpstr>
      <vt:lpstr>План-ДСГ-MDC-Y</vt:lpstr>
      <vt:lpstr>План-ДСГ-MDC-Z</vt:lpstr>
      <vt:lpstr>План-ДСГ-MDC-Збирен</vt:lpstr>
      <vt:lpstr>'План-ДСГ-MDC-J'!Print_Area</vt:lpstr>
      <vt:lpstr>'План-ДСГ-MDC-M'!Print_Area</vt:lpstr>
      <vt:lpstr>'План-ДСГ-MDC-A'!Print_Titles</vt:lpstr>
      <vt:lpstr>'План-ДСГ-MDC-B'!Print_Titles</vt:lpstr>
      <vt:lpstr>'План-ДСГ-MDC-C'!Print_Titles</vt:lpstr>
      <vt:lpstr>'План-ДСГ-MDC-D'!Print_Titles</vt:lpstr>
      <vt:lpstr>'План-ДСГ-MDC-E'!Print_Titles</vt:lpstr>
      <vt:lpstr>'План-ДСГ-MDC-F'!Print_Titles</vt:lpstr>
      <vt:lpstr>'План-ДСГ-MDC-G'!Print_Titles</vt:lpstr>
      <vt:lpstr>'План-ДСГ-MDC-H'!Print_Titles</vt:lpstr>
      <vt:lpstr>'План-ДСГ-MDC-I'!Print_Titles</vt:lpstr>
      <vt:lpstr>'План-ДСГ-MDC-J'!Print_Titles</vt:lpstr>
      <vt:lpstr>'План-ДСГ-MDC-K'!Print_Titles</vt:lpstr>
      <vt:lpstr>'План-ДСГ-MDC-L'!Print_Titles</vt:lpstr>
      <vt:lpstr>'План-ДСГ-MDC-M'!Print_Titles</vt:lpstr>
      <vt:lpstr>'План-ДСГ-MDC-N'!Print_Titles</vt:lpstr>
      <vt:lpstr>'План-ДСГ-MDC-O'!Print_Titles</vt:lpstr>
      <vt:lpstr>'План-ДСГ-MDC-P'!Print_Titles</vt:lpstr>
      <vt:lpstr>'План-ДСГ-MDC-Q'!Print_Titles</vt:lpstr>
      <vt:lpstr>'План-ДСГ-MDC-R'!Print_Titles</vt:lpstr>
      <vt:lpstr>'План-ДСГ-MDC-S,T'!Print_Titles</vt:lpstr>
      <vt:lpstr>'План-ДСГ-MDC-U'!Print_Titles</vt:lpstr>
      <vt:lpstr>'План-ДСГ-MDC-V'!Print_Titles</vt:lpstr>
      <vt:lpstr>'План-ДСГ-MDC-W,X'!Print_Titles</vt:lpstr>
      <vt:lpstr>'План-ДСГ-MDC-Y'!Print_Titles</vt:lpstr>
      <vt:lpstr>'План-ДСГ-MDC-Z'!Print_Titles</vt:lpstr>
      <vt:lpstr>'План-ДСГ-MDC-Збирен'!Print_Titles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Igor Nelovski</cp:lastModifiedBy>
  <cp:lastPrinted>2025-11-28T12:20:06Z</cp:lastPrinted>
  <dcterms:created xsi:type="dcterms:W3CDTF">2008-07-24T09:02:43Z</dcterms:created>
  <dcterms:modified xsi:type="dcterms:W3CDTF">2025-11-28T12:42:58Z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2024-10-28T09:46:57Z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f8f84074-5e4d-493f-88f3-994c7cbd30c1</vt:lpwstr>
  </property>
  <property fmtid="{D5CDD505-2E9C-101B-9397-08002B2CF9AE}" pid="8" name="MSIP_Label_0cf09cf7-f17e-4c04-abe7-97e3420e9824_ContentBits">
    <vt:lpwstr>0</vt:lpwstr>
  </property>
</Properties>
</file>